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_wenc\Documents\Meldunek - rejestr wyborców\"/>
    </mc:Choice>
  </mc:AlternateContent>
  <xr:revisionPtr revIDLastSave="0" documentId="13_ncr:40009_{1709DBBE-17D7-49AF-A7BC-A4065FA31EE5}" xr6:coauthVersionLast="47" xr6:coauthVersionMax="47" xr10:uidLastSave="{00000000-0000-0000-0000-000000000000}"/>
  <bookViews>
    <workbookView xWindow="-120" yWindow="-120" windowWidth="29040" windowHeight="15720"/>
  </bookViews>
  <sheets>
    <sheet name="rejestr_wyborcow_2022_kw_3_2022" sheetId="1" r:id="rId1"/>
  </sheets>
  <definedNames>
    <definedName name="_xlnm.Print_Area" localSheetId="0">rejestr_wyborcow_2022_kw_3_2022!$A$1:$S$72</definedName>
  </definedName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5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4" i="1"/>
  <c r="A35" i="1"/>
  <c r="A36" i="1"/>
  <c r="A37" i="1"/>
  <c r="A38" i="1"/>
  <c r="A40" i="1"/>
  <c r="A41" i="1"/>
  <c r="A42" i="1"/>
  <c r="A43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1" i="1"/>
  <c r="A63" i="1"/>
  <c r="A64" i="1"/>
  <c r="A65" i="1"/>
  <c r="A66" i="1"/>
  <c r="A67" i="1"/>
  <c r="A69" i="1"/>
  <c r="A71" i="1"/>
</calcChain>
</file>

<file path=xl/sharedStrings.xml><?xml version="1.0" encoding="utf-8"?>
<sst xmlns="http://schemas.openxmlformats.org/spreadsheetml/2006/main" count="208" uniqueCount="100">
  <si>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</si>
  <si>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</si>
  <si>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</si>
  <si>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</si>
  <si>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</si>
  <si>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</si>
  <si>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</si>
  <si>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</si>
  <si>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</si>
  <si>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</si>
  <si>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</si>
  <si>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</si>
  <si>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</si>
  <si>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</si>
  <si>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</si>
  <si>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</si>
  <si>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</si>
  <si>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</si>
  <si>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</si>
  <si>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goleniowski</t>
  </si>
  <si>
    <t>gm. Goleniów</t>
  </si>
  <si>
    <t>goleniowski</t>
  </si>
  <si>
    <t>Szczecin</t>
  </si>
  <si>
    <t>gm. Maszewo</t>
  </si>
  <si>
    <t>gm. Nowogard</t>
  </si>
  <si>
    <t>gm. Osina</t>
  </si>
  <si>
    <t>gm. Przybiernów</t>
  </si>
  <si>
    <t>gm. Stepnica</t>
  </si>
  <si>
    <t>Powiat gryficki</t>
  </si>
  <si>
    <t>gm. Brojce</t>
  </si>
  <si>
    <t>gryficki</t>
  </si>
  <si>
    <t>gm. Gryfice</t>
  </si>
  <si>
    <t>gm. Karnice</t>
  </si>
  <si>
    <t>gm. Płoty</t>
  </si>
  <si>
    <t>gm. Rewal</t>
  </si>
  <si>
    <t>gm. Trzebiatów</t>
  </si>
  <si>
    <t>Powiat gryfiński</t>
  </si>
  <si>
    <t>gm. Banie</t>
  </si>
  <si>
    <t>gryfiński</t>
  </si>
  <si>
    <t>gm. Cedynia</t>
  </si>
  <si>
    <t>gm. Chojna</t>
  </si>
  <si>
    <t>gm. Gryfino</t>
  </si>
  <si>
    <t>gm. Mieszkowice</t>
  </si>
  <si>
    <t>gm. Moryń</t>
  </si>
  <si>
    <t>gm. Stare Czarnowo</t>
  </si>
  <si>
    <t>gm. Trzcińsko-Zdrój</t>
  </si>
  <si>
    <t>gm. Widuchowa</t>
  </si>
  <si>
    <t>Powiat kamieński</t>
  </si>
  <si>
    <t>gm. Dziwnów</t>
  </si>
  <si>
    <t>kamieński</t>
  </si>
  <si>
    <t>gm. Golczewo</t>
  </si>
  <si>
    <t>gm. Kamień Pomorski</t>
  </si>
  <si>
    <t>gm. Międzyzdroje</t>
  </si>
  <si>
    <t>gm. Świerzno</t>
  </si>
  <si>
    <t>gm. Wolin</t>
  </si>
  <si>
    <t>Powiat myśliborski</t>
  </si>
  <si>
    <t>gm. Barlinek</t>
  </si>
  <si>
    <t>myśliborski</t>
  </si>
  <si>
    <t>gm. Boleszkowice</t>
  </si>
  <si>
    <t>gm. Dębno</t>
  </si>
  <si>
    <t>gm. Myślibórz</t>
  </si>
  <si>
    <t>gm. Nowogródek Pomorski</t>
  </si>
  <si>
    <t>Powiat policki</t>
  </si>
  <si>
    <t>gm. Dobra (Szczecińska)</t>
  </si>
  <si>
    <t>policki</t>
  </si>
  <si>
    <t>gm. Kołbaskowo</t>
  </si>
  <si>
    <t>gm. Nowe Warpno</t>
  </si>
  <si>
    <t>gm. Police</t>
  </si>
  <si>
    <t>Powiat pyrzycki</t>
  </si>
  <si>
    <t>gm. Bielice</t>
  </si>
  <si>
    <t>pyrzycki</t>
  </si>
  <si>
    <t>gm. Kozielice</t>
  </si>
  <si>
    <t>gm. Lipiany</t>
  </si>
  <si>
    <t>gm. Przelewice</t>
  </si>
  <si>
    <t>gm. Pyrzyce</t>
  </si>
  <si>
    <t>gm. Warnice</t>
  </si>
  <si>
    <t>Powiat stargardzki</t>
  </si>
  <si>
    <t>m. Stargard</t>
  </si>
  <si>
    <t>stargardzki</t>
  </si>
  <si>
    <t>gm. Chociwel</t>
  </si>
  <si>
    <t>gm. Dobrzany</t>
  </si>
  <si>
    <t>gm. Dolice</t>
  </si>
  <si>
    <t>gm. Ińsko</t>
  </si>
  <si>
    <t>gm. Kobylanka</t>
  </si>
  <si>
    <t>gm. Marianowo</t>
  </si>
  <si>
    <t>gm. Stara Dąbrowa</t>
  </si>
  <si>
    <t>gm. Stargard</t>
  </si>
  <si>
    <t>gm. Suchań</t>
  </si>
  <si>
    <t>Powiat łobeski</t>
  </si>
  <si>
    <t>gm. Dobra</t>
  </si>
  <si>
    <t>łobeski</t>
  </si>
  <si>
    <t>gm. Łobez</t>
  </si>
  <si>
    <t>gm. Radowo Małe</t>
  </si>
  <si>
    <t>gm. Resko</t>
  </si>
  <si>
    <t>gm. Węgorzyno</t>
  </si>
  <si>
    <t>Miasto na prawach powiatu</t>
  </si>
  <si>
    <t>m. Szczecin</t>
  </si>
  <si>
    <t>m. Świnoujście</t>
  </si>
  <si>
    <t>Świnoujście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</si>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</sst>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/>
    <xf numFmtId="0" fontId="18" fillId="0" borderId="0" xfId="0" applyFont="1"/>
    <xf numFmtId="0" fontId="16" fillId="0" borderId="10" xfId="0" applyFont="1" applyBorder="1" applyAlignment="1">
      <alignment wrapText="1"/>
    </xf>
    <xf numFmtId="0" fontId="0" fillId="0" borderId="10" xfId="0" applyBorder="1"/>
    <xf numFmtId="0" fontId="18" fillId="0" borderId="10" xfId="0" applyFont="1" applyBorder="1"/>
    <xf numFmtId="0" fontId="16" fillId="0" borderId="10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2"/>
  <sheetViews>
    <sheetView tabSelected="1" workbookViewId="0">
      <selection sqref="A1:S72"/>
    </sheetView>
  </sheetViews>
  <sheetFormatPr defaultRowHeight="15" x14ac:dyDescent="0.25"/>
  <cols>
    <col min="1" max="1" width="8.140625" customWidth="1"/>
    <col min="2" max="2" width="25.85546875" customWidth="1"/>
    <col min="3" max="3" width="13" customWidth="1"/>
    <col min="4" max="4" width="11" customWidth="1"/>
    <col min="5" max="5" width="13.42578125" customWidth="1"/>
    <col min="6" max="6" width="11.7109375" customWidth="1"/>
    <col min="7" max="7" width="14.28515625" customWidth="1"/>
    <col min="8" max="8" width="13.85546875" customWidth="1"/>
    <col min="9" max="9" width="20.140625" customWidth="1"/>
    <col min="10" max="10" width="18.5703125" customWidth="1"/>
    <col min="11" max="11" width="15.42578125" customWidth="1"/>
    <col min="12" max="12" width="17.85546875" customWidth="1"/>
    <col min="13" max="13" width="20.7109375" customWidth="1"/>
    <col min="14" max="14" width="19.42578125" customWidth="1"/>
    <col min="15" max="15" width="18.42578125" customWidth="1"/>
    <col min="16" max="17" width="18.28515625" customWidth="1"/>
    <col min="18" max="19" width="17.140625" customWidth="1"/>
  </cols>
  <sheetData>
    <row r="1" spans="1:19" s="1" customFormat="1" ht="84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</row>
    <row r="2" spans="1:19" x14ac:dyDescent="0.25">
      <c r="A2" s="4" t="s">
        <v>19</v>
      </c>
      <c r="B2" s="4"/>
      <c r="C2" s="4"/>
      <c r="D2" s="4"/>
      <c r="E2" s="4">
        <v>76728</v>
      </c>
      <c r="F2" s="4">
        <v>62005</v>
      </c>
      <c r="G2" s="4">
        <v>61338</v>
      </c>
      <c r="H2" s="4">
        <v>667</v>
      </c>
      <c r="I2" s="4">
        <v>667</v>
      </c>
      <c r="J2" s="4">
        <v>431</v>
      </c>
      <c r="K2" s="4">
        <v>58</v>
      </c>
      <c r="L2" s="4">
        <v>178</v>
      </c>
      <c r="M2" s="4">
        <v>0</v>
      </c>
      <c r="N2" s="4">
        <v>882</v>
      </c>
      <c r="O2" s="4">
        <v>269</v>
      </c>
      <c r="P2" s="4">
        <v>435</v>
      </c>
      <c r="Q2" s="4">
        <v>178</v>
      </c>
      <c r="R2" s="4">
        <v>0</v>
      </c>
      <c r="S2" s="4">
        <v>0</v>
      </c>
    </row>
    <row r="3" spans="1:19" x14ac:dyDescent="0.25">
      <c r="A3" s="4" t="str">
        <f>"320402"</f>
        <v>320402</v>
      </c>
      <c r="B3" s="4" t="s">
        <v>20</v>
      </c>
      <c r="C3" s="4" t="s">
        <v>21</v>
      </c>
      <c r="D3" s="4" t="s">
        <v>22</v>
      </c>
      <c r="E3" s="4">
        <v>33785</v>
      </c>
      <c r="F3" s="4">
        <v>27196</v>
      </c>
      <c r="G3" s="4">
        <v>27011</v>
      </c>
      <c r="H3" s="4">
        <v>185</v>
      </c>
      <c r="I3" s="4">
        <v>185</v>
      </c>
      <c r="J3" s="4">
        <v>121</v>
      </c>
      <c r="K3" s="4">
        <v>21</v>
      </c>
      <c r="L3" s="4">
        <v>43</v>
      </c>
      <c r="M3" s="4">
        <v>0</v>
      </c>
      <c r="N3" s="4">
        <v>284</v>
      </c>
      <c r="O3" s="4">
        <v>51</v>
      </c>
      <c r="P3" s="4">
        <v>190</v>
      </c>
      <c r="Q3" s="4">
        <v>43</v>
      </c>
      <c r="R3" s="4">
        <v>0</v>
      </c>
      <c r="S3" s="4">
        <v>0</v>
      </c>
    </row>
    <row r="4" spans="1:19" x14ac:dyDescent="0.25">
      <c r="A4" s="4" t="str">
        <f>"320403"</f>
        <v>320403</v>
      </c>
      <c r="B4" s="4" t="s">
        <v>23</v>
      </c>
      <c r="C4" s="4" t="s">
        <v>21</v>
      </c>
      <c r="D4" s="4" t="s">
        <v>22</v>
      </c>
      <c r="E4" s="4">
        <v>8385</v>
      </c>
      <c r="F4" s="4">
        <v>6664</v>
      </c>
      <c r="G4" s="4">
        <v>6496</v>
      </c>
      <c r="H4" s="4">
        <v>168</v>
      </c>
      <c r="I4" s="4">
        <v>168</v>
      </c>
      <c r="J4" s="4">
        <v>125</v>
      </c>
      <c r="K4" s="4">
        <v>19</v>
      </c>
      <c r="L4" s="4">
        <v>24</v>
      </c>
      <c r="M4" s="4">
        <v>0</v>
      </c>
      <c r="N4" s="4">
        <v>85</v>
      </c>
      <c r="O4" s="4">
        <v>21</v>
      </c>
      <c r="P4" s="4">
        <v>40</v>
      </c>
      <c r="Q4" s="4">
        <v>24</v>
      </c>
      <c r="R4" s="4">
        <v>0</v>
      </c>
      <c r="S4" s="4">
        <v>0</v>
      </c>
    </row>
    <row r="5" spans="1:19" x14ac:dyDescent="0.25">
      <c r="A5" s="4" t="str">
        <f>"320404"</f>
        <v>320404</v>
      </c>
      <c r="B5" s="4" t="s">
        <v>24</v>
      </c>
      <c r="C5" s="4" t="s">
        <v>21</v>
      </c>
      <c r="D5" s="4" t="s">
        <v>22</v>
      </c>
      <c r="E5" s="4">
        <v>22414</v>
      </c>
      <c r="F5" s="4">
        <v>18310</v>
      </c>
      <c r="G5" s="4">
        <v>18125</v>
      </c>
      <c r="H5" s="4">
        <v>185</v>
      </c>
      <c r="I5" s="4">
        <v>185</v>
      </c>
      <c r="J5" s="4">
        <v>82</v>
      </c>
      <c r="K5" s="4">
        <v>4</v>
      </c>
      <c r="L5" s="4">
        <v>99</v>
      </c>
      <c r="M5" s="4">
        <v>0</v>
      </c>
      <c r="N5" s="4">
        <v>401</v>
      </c>
      <c r="O5" s="4">
        <v>164</v>
      </c>
      <c r="P5" s="4">
        <v>138</v>
      </c>
      <c r="Q5" s="4">
        <v>99</v>
      </c>
      <c r="R5" s="4">
        <v>0</v>
      </c>
      <c r="S5" s="4">
        <v>0</v>
      </c>
    </row>
    <row r="6" spans="1:19" x14ac:dyDescent="0.25">
      <c r="A6" s="4" t="str">
        <f>"320405"</f>
        <v>320405</v>
      </c>
      <c r="B6" s="4" t="s">
        <v>25</v>
      </c>
      <c r="C6" s="4" t="s">
        <v>21</v>
      </c>
      <c r="D6" s="4" t="s">
        <v>22</v>
      </c>
      <c r="E6" s="4">
        <v>2897</v>
      </c>
      <c r="F6" s="4">
        <v>2314</v>
      </c>
      <c r="G6" s="4">
        <v>2269</v>
      </c>
      <c r="H6" s="4">
        <v>45</v>
      </c>
      <c r="I6" s="4">
        <v>45</v>
      </c>
      <c r="J6" s="4">
        <v>34</v>
      </c>
      <c r="K6" s="4">
        <v>8</v>
      </c>
      <c r="L6" s="4">
        <v>3</v>
      </c>
      <c r="M6" s="4">
        <v>0</v>
      </c>
      <c r="N6" s="4">
        <v>30</v>
      </c>
      <c r="O6" s="4">
        <v>12</v>
      </c>
      <c r="P6" s="4">
        <v>15</v>
      </c>
      <c r="Q6" s="4">
        <v>3</v>
      </c>
      <c r="R6" s="4">
        <v>0</v>
      </c>
      <c r="S6" s="4">
        <v>0</v>
      </c>
    </row>
    <row r="7" spans="1:19" x14ac:dyDescent="0.25">
      <c r="A7" s="4" t="str">
        <f>"320406"</f>
        <v>320406</v>
      </c>
      <c r="B7" s="4" t="s">
        <v>26</v>
      </c>
      <c r="C7" s="4" t="s">
        <v>21</v>
      </c>
      <c r="D7" s="4" t="s">
        <v>22</v>
      </c>
      <c r="E7" s="4">
        <v>4737</v>
      </c>
      <c r="F7" s="4">
        <v>3870</v>
      </c>
      <c r="G7" s="4">
        <v>3837</v>
      </c>
      <c r="H7" s="4">
        <v>33</v>
      </c>
      <c r="I7" s="4">
        <v>33</v>
      </c>
      <c r="J7" s="4">
        <v>29</v>
      </c>
      <c r="K7" s="4">
        <v>3</v>
      </c>
      <c r="L7" s="4">
        <v>1</v>
      </c>
      <c r="M7" s="4">
        <v>0</v>
      </c>
      <c r="N7" s="4">
        <v>41</v>
      </c>
      <c r="O7" s="4">
        <v>11</v>
      </c>
      <c r="P7" s="4">
        <v>29</v>
      </c>
      <c r="Q7" s="4">
        <v>1</v>
      </c>
      <c r="R7" s="4">
        <v>0</v>
      </c>
      <c r="S7" s="4">
        <v>0</v>
      </c>
    </row>
    <row r="8" spans="1:19" x14ac:dyDescent="0.25">
      <c r="A8" s="4" t="str">
        <f>"320407"</f>
        <v>320407</v>
      </c>
      <c r="B8" s="4" t="s">
        <v>27</v>
      </c>
      <c r="C8" s="4" t="s">
        <v>21</v>
      </c>
      <c r="D8" s="4" t="s">
        <v>22</v>
      </c>
      <c r="E8" s="4">
        <v>4510</v>
      </c>
      <c r="F8" s="4">
        <v>3651</v>
      </c>
      <c r="G8" s="4">
        <v>3600</v>
      </c>
      <c r="H8" s="4">
        <v>51</v>
      </c>
      <c r="I8" s="4">
        <v>51</v>
      </c>
      <c r="J8" s="4">
        <v>40</v>
      </c>
      <c r="K8" s="4">
        <v>3</v>
      </c>
      <c r="L8" s="4">
        <v>8</v>
      </c>
      <c r="M8" s="4">
        <v>0</v>
      </c>
      <c r="N8" s="4">
        <v>41</v>
      </c>
      <c r="O8" s="4">
        <v>10</v>
      </c>
      <c r="P8" s="4">
        <v>23</v>
      </c>
      <c r="Q8" s="4">
        <v>8</v>
      </c>
      <c r="R8" s="4">
        <v>0</v>
      </c>
      <c r="S8" s="4">
        <v>0</v>
      </c>
    </row>
    <row r="9" spans="1:19" s="2" customFormat="1" x14ac:dyDescent="0.25">
      <c r="A9" s="5" t="s">
        <v>28</v>
      </c>
      <c r="B9" s="5"/>
      <c r="C9" s="5"/>
      <c r="D9" s="5"/>
      <c r="E9" s="5">
        <v>55634</v>
      </c>
      <c r="F9" s="5">
        <v>45462</v>
      </c>
      <c r="G9" s="5">
        <v>44809</v>
      </c>
      <c r="H9" s="5">
        <v>653</v>
      </c>
      <c r="I9" s="5">
        <v>649</v>
      </c>
      <c r="J9" s="5">
        <v>460</v>
      </c>
      <c r="K9" s="5">
        <v>63</v>
      </c>
      <c r="L9" s="5">
        <v>126</v>
      </c>
      <c r="M9" s="5">
        <v>4</v>
      </c>
      <c r="N9" s="5">
        <v>836</v>
      </c>
      <c r="O9" s="5">
        <v>221</v>
      </c>
      <c r="P9" s="5">
        <v>489</v>
      </c>
      <c r="Q9" s="5">
        <v>126</v>
      </c>
      <c r="R9" s="5">
        <v>0</v>
      </c>
      <c r="S9" s="5">
        <v>0</v>
      </c>
    </row>
    <row r="10" spans="1:19" x14ac:dyDescent="0.25">
      <c r="A10" s="4" t="str">
        <f>"320501"</f>
        <v>320501</v>
      </c>
      <c r="B10" s="4" t="s">
        <v>29</v>
      </c>
      <c r="C10" s="4" t="s">
        <v>30</v>
      </c>
      <c r="D10" s="4" t="s">
        <v>22</v>
      </c>
      <c r="E10" s="4">
        <v>3558</v>
      </c>
      <c r="F10" s="4">
        <v>2799</v>
      </c>
      <c r="G10" s="4">
        <v>2777</v>
      </c>
      <c r="H10" s="4">
        <v>22</v>
      </c>
      <c r="I10" s="4">
        <v>22</v>
      </c>
      <c r="J10" s="4">
        <v>18</v>
      </c>
      <c r="K10" s="4">
        <v>3</v>
      </c>
      <c r="L10" s="4">
        <v>1</v>
      </c>
      <c r="M10" s="4">
        <v>0</v>
      </c>
      <c r="N10" s="4">
        <v>34</v>
      </c>
      <c r="O10" s="4">
        <v>6</v>
      </c>
      <c r="P10" s="4">
        <v>27</v>
      </c>
      <c r="Q10" s="4">
        <v>1</v>
      </c>
      <c r="R10" s="4">
        <v>0</v>
      </c>
      <c r="S10" s="4">
        <v>0</v>
      </c>
    </row>
    <row r="11" spans="1:19" x14ac:dyDescent="0.25">
      <c r="A11" s="4" t="str">
        <f>"320502"</f>
        <v>320502</v>
      </c>
      <c r="B11" s="4" t="s">
        <v>31</v>
      </c>
      <c r="C11" s="4" t="s">
        <v>30</v>
      </c>
      <c r="D11" s="4" t="s">
        <v>22</v>
      </c>
      <c r="E11" s="4">
        <v>21713</v>
      </c>
      <c r="F11" s="4">
        <v>17712</v>
      </c>
      <c r="G11" s="4">
        <v>17527</v>
      </c>
      <c r="H11" s="4">
        <v>185</v>
      </c>
      <c r="I11" s="4">
        <v>185</v>
      </c>
      <c r="J11" s="4">
        <v>94</v>
      </c>
      <c r="K11" s="4">
        <v>32</v>
      </c>
      <c r="L11" s="4">
        <v>59</v>
      </c>
      <c r="M11" s="4">
        <v>0</v>
      </c>
      <c r="N11" s="4">
        <v>289</v>
      </c>
      <c r="O11" s="4">
        <v>44</v>
      </c>
      <c r="P11" s="4">
        <v>186</v>
      </c>
      <c r="Q11" s="4">
        <v>59</v>
      </c>
      <c r="R11" s="4">
        <v>0</v>
      </c>
      <c r="S11" s="4">
        <v>0</v>
      </c>
    </row>
    <row r="12" spans="1:19" x14ac:dyDescent="0.25">
      <c r="A12" s="4" t="str">
        <f>"320503"</f>
        <v>320503</v>
      </c>
      <c r="B12" s="4" t="s">
        <v>32</v>
      </c>
      <c r="C12" s="4" t="s">
        <v>30</v>
      </c>
      <c r="D12" s="4" t="s">
        <v>22</v>
      </c>
      <c r="E12" s="4">
        <v>3758</v>
      </c>
      <c r="F12" s="4">
        <v>3103</v>
      </c>
      <c r="G12" s="4">
        <v>3010</v>
      </c>
      <c r="H12" s="4">
        <v>93</v>
      </c>
      <c r="I12" s="4">
        <v>93</v>
      </c>
      <c r="J12" s="4">
        <v>74</v>
      </c>
      <c r="K12" s="4">
        <v>3</v>
      </c>
      <c r="L12" s="4">
        <v>16</v>
      </c>
      <c r="M12" s="4">
        <v>0</v>
      </c>
      <c r="N12" s="4">
        <v>61</v>
      </c>
      <c r="O12" s="4">
        <v>9</v>
      </c>
      <c r="P12" s="4">
        <v>36</v>
      </c>
      <c r="Q12" s="4">
        <v>16</v>
      </c>
      <c r="R12" s="4">
        <v>0</v>
      </c>
      <c r="S12" s="4">
        <v>0</v>
      </c>
    </row>
    <row r="13" spans="1:19" x14ac:dyDescent="0.25">
      <c r="A13" s="4" t="str">
        <f>"320504"</f>
        <v>320504</v>
      </c>
      <c r="B13" s="4" t="s">
        <v>33</v>
      </c>
      <c r="C13" s="4" t="s">
        <v>30</v>
      </c>
      <c r="D13" s="4" t="s">
        <v>22</v>
      </c>
      <c r="E13" s="4">
        <v>8299</v>
      </c>
      <c r="F13" s="4">
        <v>6727</v>
      </c>
      <c r="G13" s="4">
        <v>6655</v>
      </c>
      <c r="H13" s="4">
        <v>72</v>
      </c>
      <c r="I13" s="4">
        <v>70</v>
      </c>
      <c r="J13" s="4">
        <v>57</v>
      </c>
      <c r="K13" s="4">
        <v>6</v>
      </c>
      <c r="L13" s="4">
        <v>7</v>
      </c>
      <c r="M13" s="4">
        <v>2</v>
      </c>
      <c r="N13" s="4">
        <v>70</v>
      </c>
      <c r="O13" s="4">
        <v>13</v>
      </c>
      <c r="P13" s="4">
        <v>50</v>
      </c>
      <c r="Q13" s="4">
        <v>7</v>
      </c>
      <c r="R13" s="4">
        <v>0</v>
      </c>
      <c r="S13" s="4">
        <v>0</v>
      </c>
    </row>
    <row r="14" spans="1:19" x14ac:dyDescent="0.25">
      <c r="A14" s="4" t="str">
        <f>"320507"</f>
        <v>320507</v>
      </c>
      <c r="B14" s="4" t="s">
        <v>34</v>
      </c>
      <c r="C14" s="4" t="s">
        <v>30</v>
      </c>
      <c r="D14" s="4" t="s">
        <v>22</v>
      </c>
      <c r="E14" s="4">
        <v>3557</v>
      </c>
      <c r="F14" s="4">
        <v>3106</v>
      </c>
      <c r="G14" s="4">
        <v>2910</v>
      </c>
      <c r="H14" s="4">
        <v>196</v>
      </c>
      <c r="I14" s="4">
        <v>194</v>
      </c>
      <c r="J14" s="4">
        <v>160</v>
      </c>
      <c r="K14" s="4">
        <v>16</v>
      </c>
      <c r="L14" s="4">
        <v>18</v>
      </c>
      <c r="M14" s="4">
        <v>2</v>
      </c>
      <c r="N14" s="4">
        <v>74</v>
      </c>
      <c r="O14" s="4">
        <v>4</v>
      </c>
      <c r="P14" s="4">
        <v>52</v>
      </c>
      <c r="Q14" s="4">
        <v>18</v>
      </c>
      <c r="R14" s="4">
        <v>0</v>
      </c>
      <c r="S14" s="4">
        <v>0</v>
      </c>
    </row>
    <row r="15" spans="1:19" x14ac:dyDescent="0.25">
      <c r="A15" s="4" t="str">
        <f>"320508"</f>
        <v>320508</v>
      </c>
      <c r="B15" s="4" t="s">
        <v>35</v>
      </c>
      <c r="C15" s="4" t="s">
        <v>30</v>
      </c>
      <c r="D15" s="4" t="s">
        <v>22</v>
      </c>
      <c r="E15" s="4">
        <v>14749</v>
      </c>
      <c r="F15" s="4">
        <v>12015</v>
      </c>
      <c r="G15" s="4">
        <v>11930</v>
      </c>
      <c r="H15" s="4">
        <v>85</v>
      </c>
      <c r="I15" s="4">
        <v>85</v>
      </c>
      <c r="J15" s="4">
        <v>57</v>
      </c>
      <c r="K15" s="4">
        <v>3</v>
      </c>
      <c r="L15" s="4">
        <v>25</v>
      </c>
      <c r="M15" s="4">
        <v>0</v>
      </c>
      <c r="N15" s="4">
        <v>308</v>
      </c>
      <c r="O15" s="4">
        <v>145</v>
      </c>
      <c r="P15" s="4">
        <v>138</v>
      </c>
      <c r="Q15" s="4">
        <v>25</v>
      </c>
      <c r="R15" s="4">
        <v>0</v>
      </c>
      <c r="S15" s="4">
        <v>0</v>
      </c>
    </row>
    <row r="16" spans="1:19" s="2" customFormat="1" x14ac:dyDescent="0.25">
      <c r="A16" s="5" t="s">
        <v>36</v>
      </c>
      <c r="B16" s="5"/>
      <c r="C16" s="5"/>
      <c r="D16" s="5"/>
      <c r="E16" s="5">
        <v>76389</v>
      </c>
      <c r="F16" s="5">
        <v>62185</v>
      </c>
      <c r="G16" s="5">
        <v>61589</v>
      </c>
      <c r="H16" s="5">
        <v>596</v>
      </c>
      <c r="I16" s="5">
        <v>584</v>
      </c>
      <c r="J16" s="5">
        <v>439</v>
      </c>
      <c r="K16" s="5">
        <v>49</v>
      </c>
      <c r="L16" s="5">
        <v>96</v>
      </c>
      <c r="M16" s="5">
        <v>12</v>
      </c>
      <c r="N16" s="5">
        <v>802</v>
      </c>
      <c r="O16" s="5">
        <v>228</v>
      </c>
      <c r="P16" s="5">
        <v>478</v>
      </c>
      <c r="Q16" s="5">
        <v>96</v>
      </c>
      <c r="R16" s="5">
        <v>0</v>
      </c>
      <c r="S16" s="5">
        <v>0</v>
      </c>
    </row>
    <row r="17" spans="1:19" x14ac:dyDescent="0.25">
      <c r="A17" s="4" t="str">
        <f>"320601"</f>
        <v>320601</v>
      </c>
      <c r="B17" s="4" t="s">
        <v>37</v>
      </c>
      <c r="C17" s="4" t="s">
        <v>38</v>
      </c>
      <c r="D17" s="4" t="s">
        <v>22</v>
      </c>
      <c r="E17" s="4">
        <v>5887</v>
      </c>
      <c r="F17" s="4">
        <v>4804</v>
      </c>
      <c r="G17" s="4">
        <v>4780</v>
      </c>
      <c r="H17" s="4">
        <v>24</v>
      </c>
      <c r="I17" s="4">
        <v>24</v>
      </c>
      <c r="J17" s="4">
        <v>18</v>
      </c>
      <c r="K17" s="4">
        <v>6</v>
      </c>
      <c r="L17" s="4">
        <v>0</v>
      </c>
      <c r="M17" s="4">
        <v>0</v>
      </c>
      <c r="N17" s="4">
        <v>43</v>
      </c>
      <c r="O17" s="4">
        <v>15</v>
      </c>
      <c r="P17" s="4">
        <v>28</v>
      </c>
      <c r="Q17" s="4">
        <v>0</v>
      </c>
      <c r="R17" s="4">
        <v>0</v>
      </c>
      <c r="S17" s="4">
        <v>0</v>
      </c>
    </row>
    <row r="18" spans="1:19" x14ac:dyDescent="0.25">
      <c r="A18" s="4" t="str">
        <f>"320602"</f>
        <v>320602</v>
      </c>
      <c r="B18" s="4" t="s">
        <v>39</v>
      </c>
      <c r="C18" s="4" t="s">
        <v>38</v>
      </c>
      <c r="D18" s="4" t="s">
        <v>22</v>
      </c>
      <c r="E18" s="4">
        <v>4035</v>
      </c>
      <c r="F18" s="4">
        <v>3306</v>
      </c>
      <c r="G18" s="4">
        <v>3214</v>
      </c>
      <c r="H18" s="4">
        <v>92</v>
      </c>
      <c r="I18" s="4">
        <v>83</v>
      </c>
      <c r="J18" s="4">
        <v>74</v>
      </c>
      <c r="K18" s="4">
        <v>2</v>
      </c>
      <c r="L18" s="4">
        <v>7</v>
      </c>
      <c r="M18" s="4">
        <v>9</v>
      </c>
      <c r="N18" s="4">
        <v>28</v>
      </c>
      <c r="O18" s="4">
        <v>8</v>
      </c>
      <c r="P18" s="4">
        <v>13</v>
      </c>
      <c r="Q18" s="4">
        <v>7</v>
      </c>
      <c r="R18" s="4">
        <v>0</v>
      </c>
      <c r="S18" s="4">
        <v>0</v>
      </c>
    </row>
    <row r="19" spans="1:19" x14ac:dyDescent="0.25">
      <c r="A19" s="4" t="str">
        <f>"320603"</f>
        <v>320603</v>
      </c>
      <c r="B19" s="4" t="s">
        <v>40</v>
      </c>
      <c r="C19" s="4" t="s">
        <v>38</v>
      </c>
      <c r="D19" s="4" t="s">
        <v>22</v>
      </c>
      <c r="E19" s="4">
        <v>12946</v>
      </c>
      <c r="F19" s="4">
        <v>10496</v>
      </c>
      <c r="G19" s="4">
        <v>10412</v>
      </c>
      <c r="H19" s="4">
        <v>84</v>
      </c>
      <c r="I19" s="4">
        <v>83</v>
      </c>
      <c r="J19" s="4">
        <v>60</v>
      </c>
      <c r="K19" s="4">
        <v>8</v>
      </c>
      <c r="L19" s="4">
        <v>15</v>
      </c>
      <c r="M19" s="4">
        <v>1</v>
      </c>
      <c r="N19" s="4">
        <v>142</v>
      </c>
      <c r="O19" s="4">
        <v>34</v>
      </c>
      <c r="P19" s="4">
        <v>93</v>
      </c>
      <c r="Q19" s="4">
        <v>15</v>
      </c>
      <c r="R19" s="4">
        <v>0</v>
      </c>
      <c r="S19" s="4">
        <v>0</v>
      </c>
    </row>
    <row r="20" spans="1:19" x14ac:dyDescent="0.25">
      <c r="A20" s="4" t="str">
        <f>"320604"</f>
        <v>320604</v>
      </c>
      <c r="B20" s="4" t="s">
        <v>41</v>
      </c>
      <c r="C20" s="4" t="s">
        <v>38</v>
      </c>
      <c r="D20" s="4" t="s">
        <v>22</v>
      </c>
      <c r="E20" s="4">
        <v>28896</v>
      </c>
      <c r="F20" s="4">
        <v>23627</v>
      </c>
      <c r="G20" s="4">
        <v>23497</v>
      </c>
      <c r="H20" s="4">
        <v>130</v>
      </c>
      <c r="I20" s="4">
        <v>130</v>
      </c>
      <c r="J20" s="4">
        <v>77</v>
      </c>
      <c r="K20" s="4">
        <v>12</v>
      </c>
      <c r="L20" s="4">
        <v>41</v>
      </c>
      <c r="M20" s="4">
        <v>0</v>
      </c>
      <c r="N20" s="4">
        <v>283</v>
      </c>
      <c r="O20" s="4">
        <v>70</v>
      </c>
      <c r="P20" s="4">
        <v>172</v>
      </c>
      <c r="Q20" s="4">
        <v>41</v>
      </c>
      <c r="R20" s="4">
        <v>0</v>
      </c>
      <c r="S20" s="4">
        <v>0</v>
      </c>
    </row>
    <row r="21" spans="1:19" x14ac:dyDescent="0.25">
      <c r="A21" s="4" t="str">
        <f>"320605"</f>
        <v>320605</v>
      </c>
      <c r="B21" s="4" t="s">
        <v>42</v>
      </c>
      <c r="C21" s="4" t="s">
        <v>38</v>
      </c>
      <c r="D21" s="4" t="s">
        <v>22</v>
      </c>
      <c r="E21" s="4">
        <v>6655</v>
      </c>
      <c r="F21" s="4">
        <v>5356</v>
      </c>
      <c r="G21" s="4">
        <v>5338</v>
      </c>
      <c r="H21" s="4">
        <v>18</v>
      </c>
      <c r="I21" s="4">
        <v>18</v>
      </c>
      <c r="J21" s="4">
        <v>15</v>
      </c>
      <c r="K21" s="4">
        <v>0</v>
      </c>
      <c r="L21" s="4">
        <v>3</v>
      </c>
      <c r="M21" s="4">
        <v>0</v>
      </c>
      <c r="N21" s="4">
        <v>50</v>
      </c>
      <c r="O21" s="4">
        <v>16</v>
      </c>
      <c r="P21" s="4">
        <v>31</v>
      </c>
      <c r="Q21" s="4">
        <v>3</v>
      </c>
      <c r="R21" s="4">
        <v>0</v>
      </c>
      <c r="S21" s="4">
        <v>0</v>
      </c>
    </row>
    <row r="22" spans="1:19" x14ac:dyDescent="0.25">
      <c r="A22" s="4" t="str">
        <f>"320606"</f>
        <v>320606</v>
      </c>
      <c r="B22" s="4" t="s">
        <v>43</v>
      </c>
      <c r="C22" s="4" t="s">
        <v>38</v>
      </c>
      <c r="D22" s="4" t="s">
        <v>22</v>
      </c>
      <c r="E22" s="4">
        <v>4108</v>
      </c>
      <c r="F22" s="4">
        <v>3297</v>
      </c>
      <c r="G22" s="4">
        <v>3256</v>
      </c>
      <c r="H22" s="4">
        <v>41</v>
      </c>
      <c r="I22" s="4">
        <v>41</v>
      </c>
      <c r="J22" s="4">
        <v>31</v>
      </c>
      <c r="K22" s="4">
        <v>2</v>
      </c>
      <c r="L22" s="4">
        <v>8</v>
      </c>
      <c r="M22" s="4">
        <v>0</v>
      </c>
      <c r="N22" s="4">
        <v>92</v>
      </c>
      <c r="O22" s="4">
        <v>59</v>
      </c>
      <c r="P22" s="4">
        <v>25</v>
      </c>
      <c r="Q22" s="4">
        <v>8</v>
      </c>
      <c r="R22" s="4">
        <v>0</v>
      </c>
      <c r="S22" s="4">
        <v>0</v>
      </c>
    </row>
    <row r="23" spans="1:19" x14ac:dyDescent="0.25">
      <c r="A23" s="4" t="str">
        <f>"320607"</f>
        <v>320607</v>
      </c>
      <c r="B23" s="4" t="s">
        <v>44</v>
      </c>
      <c r="C23" s="4" t="s">
        <v>38</v>
      </c>
      <c r="D23" s="4" t="s">
        <v>22</v>
      </c>
      <c r="E23" s="4">
        <v>3610</v>
      </c>
      <c r="F23" s="4">
        <v>2957</v>
      </c>
      <c r="G23" s="4">
        <v>2859</v>
      </c>
      <c r="H23" s="4">
        <v>98</v>
      </c>
      <c r="I23" s="4">
        <v>97</v>
      </c>
      <c r="J23" s="4">
        <v>71</v>
      </c>
      <c r="K23" s="4">
        <v>12</v>
      </c>
      <c r="L23" s="4">
        <v>14</v>
      </c>
      <c r="M23" s="4">
        <v>1</v>
      </c>
      <c r="N23" s="4">
        <v>77</v>
      </c>
      <c r="O23" s="4">
        <v>6</v>
      </c>
      <c r="P23" s="4">
        <v>57</v>
      </c>
      <c r="Q23" s="4">
        <v>14</v>
      </c>
      <c r="R23" s="4">
        <v>0</v>
      </c>
      <c r="S23" s="4">
        <v>0</v>
      </c>
    </row>
    <row r="24" spans="1:19" x14ac:dyDescent="0.25">
      <c r="A24" s="4" t="str">
        <f>"320608"</f>
        <v>320608</v>
      </c>
      <c r="B24" s="4" t="s">
        <v>45</v>
      </c>
      <c r="C24" s="4" t="s">
        <v>38</v>
      </c>
      <c r="D24" s="4" t="s">
        <v>22</v>
      </c>
      <c r="E24" s="4">
        <v>5033</v>
      </c>
      <c r="F24" s="4">
        <v>4137</v>
      </c>
      <c r="G24" s="4">
        <v>4063</v>
      </c>
      <c r="H24" s="4">
        <v>74</v>
      </c>
      <c r="I24" s="4">
        <v>73</v>
      </c>
      <c r="J24" s="4">
        <v>65</v>
      </c>
      <c r="K24" s="4">
        <v>2</v>
      </c>
      <c r="L24" s="4">
        <v>6</v>
      </c>
      <c r="M24" s="4">
        <v>1</v>
      </c>
      <c r="N24" s="4">
        <v>45</v>
      </c>
      <c r="O24" s="4">
        <v>11</v>
      </c>
      <c r="P24" s="4">
        <v>28</v>
      </c>
      <c r="Q24" s="4">
        <v>6</v>
      </c>
      <c r="R24" s="4">
        <v>0</v>
      </c>
      <c r="S24" s="4">
        <v>0</v>
      </c>
    </row>
    <row r="25" spans="1:19" x14ac:dyDescent="0.25">
      <c r="A25" s="4" t="str">
        <f>"320609"</f>
        <v>320609</v>
      </c>
      <c r="B25" s="4" t="s">
        <v>46</v>
      </c>
      <c r="C25" s="4" t="s">
        <v>38</v>
      </c>
      <c r="D25" s="4" t="s">
        <v>22</v>
      </c>
      <c r="E25" s="4">
        <v>5219</v>
      </c>
      <c r="F25" s="4">
        <v>4205</v>
      </c>
      <c r="G25" s="4">
        <v>4170</v>
      </c>
      <c r="H25" s="4">
        <v>35</v>
      </c>
      <c r="I25" s="4">
        <v>35</v>
      </c>
      <c r="J25" s="4">
        <v>28</v>
      </c>
      <c r="K25" s="4">
        <v>5</v>
      </c>
      <c r="L25" s="4">
        <v>2</v>
      </c>
      <c r="M25" s="4">
        <v>0</v>
      </c>
      <c r="N25" s="4">
        <v>42</v>
      </c>
      <c r="O25" s="4">
        <v>9</v>
      </c>
      <c r="P25" s="4">
        <v>31</v>
      </c>
      <c r="Q25" s="4">
        <v>2</v>
      </c>
      <c r="R25" s="4">
        <v>0</v>
      </c>
      <c r="S25" s="4">
        <v>0</v>
      </c>
    </row>
    <row r="26" spans="1:19" s="2" customFormat="1" x14ac:dyDescent="0.25">
      <c r="A26" s="5" t="s">
        <v>47</v>
      </c>
      <c r="B26" s="5"/>
      <c r="C26" s="5"/>
      <c r="D26" s="5"/>
      <c r="E26" s="5">
        <v>43516</v>
      </c>
      <c r="F26" s="5">
        <v>36312</v>
      </c>
      <c r="G26" s="5">
        <v>35701</v>
      </c>
      <c r="H26" s="5">
        <v>611</v>
      </c>
      <c r="I26" s="5">
        <v>599</v>
      </c>
      <c r="J26" s="5">
        <v>420</v>
      </c>
      <c r="K26" s="5">
        <v>49</v>
      </c>
      <c r="L26" s="5">
        <v>130</v>
      </c>
      <c r="M26" s="5">
        <v>12</v>
      </c>
      <c r="N26" s="5">
        <v>621</v>
      </c>
      <c r="O26" s="5">
        <v>73</v>
      </c>
      <c r="P26" s="5">
        <v>418</v>
      </c>
      <c r="Q26" s="5">
        <v>130</v>
      </c>
      <c r="R26" s="5">
        <v>0</v>
      </c>
      <c r="S26" s="5">
        <v>0</v>
      </c>
    </row>
    <row r="27" spans="1:19" x14ac:dyDescent="0.25">
      <c r="A27" s="4" t="str">
        <f>"320701"</f>
        <v>320701</v>
      </c>
      <c r="B27" s="4" t="s">
        <v>48</v>
      </c>
      <c r="C27" s="4" t="s">
        <v>49</v>
      </c>
      <c r="D27" s="4" t="s">
        <v>22</v>
      </c>
      <c r="E27" s="4">
        <v>3601</v>
      </c>
      <c r="F27" s="4">
        <v>3086</v>
      </c>
      <c r="G27" s="4">
        <v>2978</v>
      </c>
      <c r="H27" s="4">
        <v>108</v>
      </c>
      <c r="I27" s="4">
        <v>108</v>
      </c>
      <c r="J27" s="4">
        <v>76</v>
      </c>
      <c r="K27" s="4">
        <v>12</v>
      </c>
      <c r="L27" s="4">
        <v>20</v>
      </c>
      <c r="M27" s="4">
        <v>0</v>
      </c>
      <c r="N27" s="4">
        <v>80</v>
      </c>
      <c r="O27" s="4">
        <v>8</v>
      </c>
      <c r="P27" s="4">
        <v>52</v>
      </c>
      <c r="Q27" s="4">
        <v>20</v>
      </c>
      <c r="R27" s="4">
        <v>0</v>
      </c>
      <c r="S27" s="4">
        <v>0</v>
      </c>
    </row>
    <row r="28" spans="1:19" x14ac:dyDescent="0.25">
      <c r="A28" s="4" t="str">
        <f>"320702"</f>
        <v>320702</v>
      </c>
      <c r="B28" s="4" t="s">
        <v>50</v>
      </c>
      <c r="C28" s="4" t="s">
        <v>49</v>
      </c>
      <c r="D28" s="4" t="s">
        <v>22</v>
      </c>
      <c r="E28" s="4">
        <v>5564</v>
      </c>
      <c r="F28" s="4">
        <v>4623</v>
      </c>
      <c r="G28" s="4">
        <v>4556</v>
      </c>
      <c r="H28" s="4">
        <v>67</v>
      </c>
      <c r="I28" s="4">
        <v>66</v>
      </c>
      <c r="J28" s="4">
        <v>48</v>
      </c>
      <c r="K28" s="4">
        <v>1</v>
      </c>
      <c r="L28" s="4">
        <v>17</v>
      </c>
      <c r="M28" s="4">
        <v>1</v>
      </c>
      <c r="N28" s="4">
        <v>57</v>
      </c>
      <c r="O28" s="4">
        <v>7</v>
      </c>
      <c r="P28" s="4">
        <v>33</v>
      </c>
      <c r="Q28" s="4">
        <v>17</v>
      </c>
      <c r="R28" s="4">
        <v>0</v>
      </c>
      <c r="S28" s="4">
        <v>0</v>
      </c>
    </row>
    <row r="29" spans="1:19" x14ac:dyDescent="0.25">
      <c r="A29" s="4" t="str">
        <f>"320703"</f>
        <v>320703</v>
      </c>
      <c r="B29" s="4" t="s">
        <v>51</v>
      </c>
      <c r="C29" s="4" t="s">
        <v>49</v>
      </c>
      <c r="D29" s="4" t="s">
        <v>22</v>
      </c>
      <c r="E29" s="4">
        <v>13048</v>
      </c>
      <c r="F29" s="4">
        <v>10945</v>
      </c>
      <c r="G29" s="4">
        <v>10842</v>
      </c>
      <c r="H29" s="4">
        <v>103</v>
      </c>
      <c r="I29" s="4">
        <v>101</v>
      </c>
      <c r="J29" s="4">
        <v>68</v>
      </c>
      <c r="K29" s="4">
        <v>4</v>
      </c>
      <c r="L29" s="4">
        <v>29</v>
      </c>
      <c r="M29" s="4">
        <v>2</v>
      </c>
      <c r="N29" s="4">
        <v>193</v>
      </c>
      <c r="O29" s="4">
        <v>33</v>
      </c>
      <c r="P29" s="4">
        <v>131</v>
      </c>
      <c r="Q29" s="4">
        <v>29</v>
      </c>
      <c r="R29" s="4">
        <v>0</v>
      </c>
      <c r="S29" s="4">
        <v>0</v>
      </c>
    </row>
    <row r="30" spans="1:19" x14ac:dyDescent="0.25">
      <c r="A30" s="4" t="str">
        <f>"320704"</f>
        <v>320704</v>
      </c>
      <c r="B30" s="4" t="s">
        <v>52</v>
      </c>
      <c r="C30" s="4" t="s">
        <v>49</v>
      </c>
      <c r="D30" s="4" t="s">
        <v>22</v>
      </c>
      <c r="E30" s="4">
        <v>5886</v>
      </c>
      <c r="F30" s="4">
        <v>5014</v>
      </c>
      <c r="G30" s="4">
        <v>4880</v>
      </c>
      <c r="H30" s="4">
        <v>134</v>
      </c>
      <c r="I30" s="4">
        <v>129</v>
      </c>
      <c r="J30" s="4">
        <v>89</v>
      </c>
      <c r="K30" s="4">
        <v>12</v>
      </c>
      <c r="L30" s="4">
        <v>28</v>
      </c>
      <c r="M30" s="4">
        <v>5</v>
      </c>
      <c r="N30" s="4">
        <v>102</v>
      </c>
      <c r="O30" s="4">
        <v>8</v>
      </c>
      <c r="P30" s="4">
        <v>66</v>
      </c>
      <c r="Q30" s="4">
        <v>28</v>
      </c>
      <c r="R30" s="4">
        <v>0</v>
      </c>
      <c r="S30" s="4">
        <v>0</v>
      </c>
    </row>
    <row r="31" spans="1:19" x14ac:dyDescent="0.25">
      <c r="A31" s="4" t="str">
        <f>"320705"</f>
        <v>320705</v>
      </c>
      <c r="B31" s="4" t="s">
        <v>53</v>
      </c>
      <c r="C31" s="4" t="s">
        <v>49</v>
      </c>
      <c r="D31" s="4" t="s">
        <v>22</v>
      </c>
      <c r="E31" s="4">
        <v>3988</v>
      </c>
      <c r="F31" s="4">
        <v>3246</v>
      </c>
      <c r="G31" s="4">
        <v>3206</v>
      </c>
      <c r="H31" s="4">
        <v>40</v>
      </c>
      <c r="I31" s="4">
        <v>39</v>
      </c>
      <c r="J31" s="4">
        <v>35</v>
      </c>
      <c r="K31" s="4">
        <v>2</v>
      </c>
      <c r="L31" s="4">
        <v>2</v>
      </c>
      <c r="M31" s="4">
        <v>1</v>
      </c>
      <c r="N31" s="4">
        <v>48</v>
      </c>
      <c r="O31" s="4">
        <v>4</v>
      </c>
      <c r="P31" s="4">
        <v>42</v>
      </c>
      <c r="Q31" s="4">
        <v>2</v>
      </c>
      <c r="R31" s="4">
        <v>0</v>
      </c>
      <c r="S31" s="4">
        <v>0</v>
      </c>
    </row>
    <row r="32" spans="1:19" x14ac:dyDescent="0.25">
      <c r="A32" s="4" t="str">
        <f>"320706"</f>
        <v>320706</v>
      </c>
      <c r="B32" s="4" t="s">
        <v>54</v>
      </c>
      <c r="C32" s="4" t="s">
        <v>49</v>
      </c>
      <c r="D32" s="4" t="s">
        <v>22</v>
      </c>
      <c r="E32" s="4">
        <v>11429</v>
      </c>
      <c r="F32" s="4">
        <v>9398</v>
      </c>
      <c r="G32" s="4">
        <v>9239</v>
      </c>
      <c r="H32" s="4">
        <v>159</v>
      </c>
      <c r="I32" s="4">
        <v>156</v>
      </c>
      <c r="J32" s="4">
        <v>104</v>
      </c>
      <c r="K32" s="4">
        <v>18</v>
      </c>
      <c r="L32" s="4">
        <v>34</v>
      </c>
      <c r="M32" s="4">
        <v>3</v>
      </c>
      <c r="N32" s="4">
        <v>141</v>
      </c>
      <c r="O32" s="4">
        <v>13</v>
      </c>
      <c r="P32" s="4">
        <v>94</v>
      </c>
      <c r="Q32" s="4">
        <v>34</v>
      </c>
      <c r="R32" s="4">
        <v>0</v>
      </c>
      <c r="S32" s="4">
        <v>0</v>
      </c>
    </row>
    <row r="33" spans="1:19" s="2" customFormat="1" x14ac:dyDescent="0.25">
      <c r="A33" s="5" t="s">
        <v>55</v>
      </c>
      <c r="B33" s="5"/>
      <c r="C33" s="5"/>
      <c r="D33" s="5"/>
      <c r="E33" s="5">
        <v>60737</v>
      </c>
      <c r="F33" s="5">
        <v>49608</v>
      </c>
      <c r="G33" s="5">
        <v>49326</v>
      </c>
      <c r="H33" s="5">
        <v>282</v>
      </c>
      <c r="I33" s="5">
        <v>276</v>
      </c>
      <c r="J33" s="5">
        <v>182</v>
      </c>
      <c r="K33" s="5">
        <v>20</v>
      </c>
      <c r="L33" s="5">
        <v>74</v>
      </c>
      <c r="M33" s="5">
        <v>6</v>
      </c>
      <c r="N33" s="5">
        <v>561</v>
      </c>
      <c r="O33" s="5">
        <v>133</v>
      </c>
      <c r="P33" s="5">
        <v>354</v>
      </c>
      <c r="Q33" s="5">
        <v>74</v>
      </c>
      <c r="R33" s="5">
        <v>0</v>
      </c>
      <c r="S33" s="5">
        <v>0</v>
      </c>
    </row>
    <row r="34" spans="1:19" x14ac:dyDescent="0.25">
      <c r="A34" s="4" t="str">
        <f>"321001"</f>
        <v>321001</v>
      </c>
      <c r="B34" s="4" t="s">
        <v>56</v>
      </c>
      <c r="C34" s="4" t="s">
        <v>57</v>
      </c>
      <c r="D34" s="4" t="s">
        <v>22</v>
      </c>
      <c r="E34" s="4">
        <v>17587</v>
      </c>
      <c r="F34" s="4">
        <v>14372</v>
      </c>
      <c r="G34" s="4">
        <v>14326</v>
      </c>
      <c r="H34" s="4">
        <v>46</v>
      </c>
      <c r="I34" s="4">
        <v>43</v>
      </c>
      <c r="J34" s="4">
        <v>26</v>
      </c>
      <c r="K34" s="4">
        <v>6</v>
      </c>
      <c r="L34" s="4">
        <v>11</v>
      </c>
      <c r="M34" s="4">
        <v>3</v>
      </c>
      <c r="N34" s="4">
        <v>146</v>
      </c>
      <c r="O34" s="4">
        <v>41</v>
      </c>
      <c r="P34" s="4">
        <v>94</v>
      </c>
      <c r="Q34" s="4">
        <v>11</v>
      </c>
      <c r="R34" s="4">
        <v>0</v>
      </c>
      <c r="S34" s="4">
        <v>0</v>
      </c>
    </row>
    <row r="35" spans="1:19" x14ac:dyDescent="0.25">
      <c r="A35" s="4" t="str">
        <f>"321002"</f>
        <v>321002</v>
      </c>
      <c r="B35" s="4" t="s">
        <v>58</v>
      </c>
      <c r="C35" s="4" t="s">
        <v>57</v>
      </c>
      <c r="D35" s="4" t="s">
        <v>22</v>
      </c>
      <c r="E35" s="4">
        <v>2743</v>
      </c>
      <c r="F35" s="4">
        <v>2201</v>
      </c>
      <c r="G35" s="4">
        <v>2178</v>
      </c>
      <c r="H35" s="4">
        <v>23</v>
      </c>
      <c r="I35" s="4">
        <v>23</v>
      </c>
      <c r="J35" s="4">
        <v>19</v>
      </c>
      <c r="K35" s="4">
        <v>3</v>
      </c>
      <c r="L35" s="4">
        <v>1</v>
      </c>
      <c r="M35" s="4">
        <v>0</v>
      </c>
      <c r="N35" s="4">
        <v>28</v>
      </c>
      <c r="O35" s="4">
        <v>17</v>
      </c>
      <c r="P35" s="4">
        <v>10</v>
      </c>
      <c r="Q35" s="4">
        <v>1</v>
      </c>
      <c r="R35" s="4">
        <v>0</v>
      </c>
      <c r="S35" s="4">
        <v>0</v>
      </c>
    </row>
    <row r="36" spans="1:19" x14ac:dyDescent="0.25">
      <c r="A36" s="4" t="str">
        <f>"321003"</f>
        <v>321003</v>
      </c>
      <c r="B36" s="4" t="s">
        <v>59</v>
      </c>
      <c r="C36" s="4" t="s">
        <v>57</v>
      </c>
      <c r="D36" s="4" t="s">
        <v>22</v>
      </c>
      <c r="E36" s="4">
        <v>18838</v>
      </c>
      <c r="F36" s="4">
        <v>15286</v>
      </c>
      <c r="G36" s="4">
        <v>15182</v>
      </c>
      <c r="H36" s="4">
        <v>104</v>
      </c>
      <c r="I36" s="4">
        <v>104</v>
      </c>
      <c r="J36" s="4">
        <v>41</v>
      </c>
      <c r="K36" s="4">
        <v>11</v>
      </c>
      <c r="L36" s="4">
        <v>52</v>
      </c>
      <c r="M36" s="4">
        <v>0</v>
      </c>
      <c r="N36" s="4">
        <v>194</v>
      </c>
      <c r="O36" s="4">
        <v>36</v>
      </c>
      <c r="P36" s="4">
        <v>106</v>
      </c>
      <c r="Q36" s="4">
        <v>52</v>
      </c>
      <c r="R36" s="4">
        <v>0</v>
      </c>
      <c r="S36" s="4">
        <v>0</v>
      </c>
    </row>
    <row r="37" spans="1:19" x14ac:dyDescent="0.25">
      <c r="A37" s="4" t="str">
        <f>"321004"</f>
        <v>321004</v>
      </c>
      <c r="B37" s="4" t="s">
        <v>60</v>
      </c>
      <c r="C37" s="4" t="s">
        <v>57</v>
      </c>
      <c r="D37" s="4" t="s">
        <v>22</v>
      </c>
      <c r="E37" s="4">
        <v>18244</v>
      </c>
      <c r="F37" s="4">
        <v>15171</v>
      </c>
      <c r="G37" s="4">
        <v>15122</v>
      </c>
      <c r="H37" s="4">
        <v>49</v>
      </c>
      <c r="I37" s="4">
        <v>49</v>
      </c>
      <c r="J37" s="4">
        <v>39</v>
      </c>
      <c r="K37" s="4">
        <v>0</v>
      </c>
      <c r="L37" s="4">
        <v>10</v>
      </c>
      <c r="M37" s="4">
        <v>0</v>
      </c>
      <c r="N37" s="4">
        <v>171</v>
      </c>
      <c r="O37" s="4">
        <v>34</v>
      </c>
      <c r="P37" s="4">
        <v>127</v>
      </c>
      <c r="Q37" s="4">
        <v>10</v>
      </c>
      <c r="R37" s="4">
        <v>0</v>
      </c>
      <c r="S37" s="4">
        <v>0</v>
      </c>
    </row>
    <row r="38" spans="1:19" x14ac:dyDescent="0.25">
      <c r="A38" s="4" t="str">
        <f>"321005"</f>
        <v>321005</v>
      </c>
      <c r="B38" s="4" t="s">
        <v>61</v>
      </c>
      <c r="C38" s="4" t="s">
        <v>57</v>
      </c>
      <c r="D38" s="4" t="s">
        <v>22</v>
      </c>
      <c r="E38" s="4">
        <v>3325</v>
      </c>
      <c r="F38" s="4">
        <v>2578</v>
      </c>
      <c r="G38" s="4">
        <v>2518</v>
      </c>
      <c r="H38" s="4">
        <v>60</v>
      </c>
      <c r="I38" s="4">
        <v>57</v>
      </c>
      <c r="J38" s="4">
        <v>57</v>
      </c>
      <c r="K38" s="4">
        <v>0</v>
      </c>
      <c r="L38" s="4">
        <v>0</v>
      </c>
      <c r="M38" s="4">
        <v>3</v>
      </c>
      <c r="N38" s="4">
        <v>22</v>
      </c>
      <c r="O38" s="4">
        <v>5</v>
      </c>
      <c r="P38" s="4">
        <v>17</v>
      </c>
      <c r="Q38" s="4">
        <v>0</v>
      </c>
      <c r="R38" s="4">
        <v>0</v>
      </c>
      <c r="S38" s="4">
        <v>0</v>
      </c>
    </row>
    <row r="39" spans="1:19" s="2" customFormat="1" x14ac:dyDescent="0.25">
      <c r="A39" s="5" t="s">
        <v>62</v>
      </c>
      <c r="B39" s="5"/>
      <c r="C39" s="5"/>
      <c r="D39" s="5"/>
      <c r="E39" s="5">
        <v>75662</v>
      </c>
      <c r="F39" s="5">
        <v>60589</v>
      </c>
      <c r="G39" s="5">
        <v>59651</v>
      </c>
      <c r="H39" s="5">
        <v>938</v>
      </c>
      <c r="I39" s="5">
        <v>922</v>
      </c>
      <c r="J39" s="5">
        <v>690</v>
      </c>
      <c r="K39" s="5">
        <v>84</v>
      </c>
      <c r="L39" s="5">
        <v>148</v>
      </c>
      <c r="M39" s="5">
        <v>16</v>
      </c>
      <c r="N39" s="5">
        <v>761</v>
      </c>
      <c r="O39" s="5">
        <v>126</v>
      </c>
      <c r="P39" s="5">
        <v>487</v>
      </c>
      <c r="Q39" s="5">
        <v>148</v>
      </c>
      <c r="R39" s="5">
        <v>0</v>
      </c>
      <c r="S39" s="5">
        <v>0</v>
      </c>
    </row>
    <row r="40" spans="1:19" x14ac:dyDescent="0.25">
      <c r="A40" s="4" t="str">
        <f>"321101"</f>
        <v>321101</v>
      </c>
      <c r="B40" s="4" t="s">
        <v>63</v>
      </c>
      <c r="C40" s="4" t="s">
        <v>64</v>
      </c>
      <c r="D40" s="4" t="s">
        <v>22</v>
      </c>
      <c r="E40" s="4">
        <v>24582</v>
      </c>
      <c r="F40" s="4">
        <v>18875</v>
      </c>
      <c r="G40" s="4">
        <v>18457</v>
      </c>
      <c r="H40" s="4">
        <v>418</v>
      </c>
      <c r="I40" s="4">
        <v>413</v>
      </c>
      <c r="J40" s="4">
        <v>351</v>
      </c>
      <c r="K40" s="4">
        <v>33</v>
      </c>
      <c r="L40" s="4">
        <v>29</v>
      </c>
      <c r="M40" s="4">
        <v>5</v>
      </c>
      <c r="N40" s="4">
        <v>187</v>
      </c>
      <c r="O40" s="4">
        <v>18</v>
      </c>
      <c r="P40" s="4">
        <v>140</v>
      </c>
      <c r="Q40" s="4">
        <v>29</v>
      </c>
      <c r="R40" s="4">
        <v>0</v>
      </c>
      <c r="S40" s="4">
        <v>0</v>
      </c>
    </row>
    <row r="41" spans="1:19" x14ac:dyDescent="0.25">
      <c r="A41" s="4" t="str">
        <f>"321102"</f>
        <v>321102</v>
      </c>
      <c r="B41" s="4" t="s">
        <v>65</v>
      </c>
      <c r="C41" s="4" t="s">
        <v>64</v>
      </c>
      <c r="D41" s="4" t="s">
        <v>22</v>
      </c>
      <c r="E41" s="4">
        <v>13013</v>
      </c>
      <c r="F41" s="4">
        <v>10088</v>
      </c>
      <c r="G41" s="4">
        <v>9886</v>
      </c>
      <c r="H41" s="4">
        <v>202</v>
      </c>
      <c r="I41" s="4">
        <v>200</v>
      </c>
      <c r="J41" s="4">
        <v>159</v>
      </c>
      <c r="K41" s="4">
        <v>26</v>
      </c>
      <c r="L41" s="4">
        <v>15</v>
      </c>
      <c r="M41" s="4">
        <v>2</v>
      </c>
      <c r="N41" s="4">
        <v>127</v>
      </c>
      <c r="O41" s="4">
        <v>12</v>
      </c>
      <c r="P41" s="4">
        <v>100</v>
      </c>
      <c r="Q41" s="4">
        <v>15</v>
      </c>
      <c r="R41" s="4">
        <v>0</v>
      </c>
      <c r="S41" s="4">
        <v>0</v>
      </c>
    </row>
    <row r="42" spans="1:19" x14ac:dyDescent="0.25">
      <c r="A42" s="4" t="str">
        <f>"321103"</f>
        <v>321103</v>
      </c>
      <c r="B42" s="4" t="s">
        <v>66</v>
      </c>
      <c r="C42" s="4" t="s">
        <v>64</v>
      </c>
      <c r="D42" s="4" t="s">
        <v>22</v>
      </c>
      <c r="E42" s="4">
        <v>1499</v>
      </c>
      <c r="F42" s="4">
        <v>1270</v>
      </c>
      <c r="G42" s="4">
        <v>1206</v>
      </c>
      <c r="H42" s="4">
        <v>64</v>
      </c>
      <c r="I42" s="4">
        <v>59</v>
      </c>
      <c r="J42" s="4">
        <v>49</v>
      </c>
      <c r="K42" s="4">
        <v>7</v>
      </c>
      <c r="L42" s="4">
        <v>3</v>
      </c>
      <c r="M42" s="4">
        <v>5</v>
      </c>
      <c r="N42" s="4">
        <v>24</v>
      </c>
      <c r="O42" s="4">
        <v>3</v>
      </c>
      <c r="P42" s="4">
        <v>18</v>
      </c>
      <c r="Q42" s="4">
        <v>3</v>
      </c>
      <c r="R42" s="4">
        <v>0</v>
      </c>
      <c r="S42" s="4">
        <v>0</v>
      </c>
    </row>
    <row r="43" spans="1:19" x14ac:dyDescent="0.25">
      <c r="A43" s="4" t="str">
        <f>"321104"</f>
        <v>321104</v>
      </c>
      <c r="B43" s="4" t="s">
        <v>67</v>
      </c>
      <c r="C43" s="4" t="s">
        <v>64</v>
      </c>
      <c r="D43" s="4" t="s">
        <v>22</v>
      </c>
      <c r="E43" s="4">
        <v>36568</v>
      </c>
      <c r="F43" s="4">
        <v>30356</v>
      </c>
      <c r="G43" s="4">
        <v>30102</v>
      </c>
      <c r="H43" s="4">
        <v>254</v>
      </c>
      <c r="I43" s="4">
        <v>250</v>
      </c>
      <c r="J43" s="4">
        <v>131</v>
      </c>
      <c r="K43" s="4">
        <v>18</v>
      </c>
      <c r="L43" s="4">
        <v>101</v>
      </c>
      <c r="M43" s="4">
        <v>4</v>
      </c>
      <c r="N43" s="4">
        <v>423</v>
      </c>
      <c r="O43" s="4">
        <v>93</v>
      </c>
      <c r="P43" s="4">
        <v>229</v>
      </c>
      <c r="Q43" s="4">
        <v>101</v>
      </c>
      <c r="R43" s="4">
        <v>0</v>
      </c>
      <c r="S43" s="4">
        <v>0</v>
      </c>
    </row>
    <row r="44" spans="1:19" s="2" customFormat="1" x14ac:dyDescent="0.25">
      <c r="A44" s="5" t="s">
        <v>68</v>
      </c>
      <c r="B44" s="5"/>
      <c r="C44" s="5"/>
      <c r="D44" s="5"/>
      <c r="E44" s="5">
        <v>36641</v>
      </c>
      <c r="F44" s="5">
        <v>29946</v>
      </c>
      <c r="G44" s="5">
        <v>29655</v>
      </c>
      <c r="H44" s="5">
        <v>291</v>
      </c>
      <c r="I44" s="5">
        <v>289</v>
      </c>
      <c r="J44" s="5">
        <v>194</v>
      </c>
      <c r="K44" s="5">
        <v>15</v>
      </c>
      <c r="L44" s="5">
        <v>80</v>
      </c>
      <c r="M44" s="5">
        <v>2</v>
      </c>
      <c r="N44" s="5">
        <v>334</v>
      </c>
      <c r="O44" s="5">
        <v>65</v>
      </c>
      <c r="P44" s="5">
        <v>189</v>
      </c>
      <c r="Q44" s="5">
        <v>80</v>
      </c>
      <c r="R44" s="5">
        <v>0</v>
      </c>
      <c r="S44" s="5">
        <v>0</v>
      </c>
    </row>
    <row r="45" spans="1:19" x14ac:dyDescent="0.25">
      <c r="A45" s="4" t="str">
        <f>"321201"</f>
        <v>321201</v>
      </c>
      <c r="B45" s="4" t="s">
        <v>69</v>
      </c>
      <c r="C45" s="4" t="s">
        <v>70</v>
      </c>
      <c r="D45" s="4" t="s">
        <v>22</v>
      </c>
      <c r="E45" s="4">
        <v>2974</v>
      </c>
      <c r="F45" s="4">
        <v>2387</v>
      </c>
      <c r="G45" s="4">
        <v>2338</v>
      </c>
      <c r="H45" s="4">
        <v>49</v>
      </c>
      <c r="I45" s="4">
        <v>49</v>
      </c>
      <c r="J45" s="4">
        <v>43</v>
      </c>
      <c r="K45" s="4">
        <v>5</v>
      </c>
      <c r="L45" s="4">
        <v>1</v>
      </c>
      <c r="M45" s="4">
        <v>0</v>
      </c>
      <c r="N45" s="4">
        <v>19</v>
      </c>
      <c r="O45" s="4">
        <v>7</v>
      </c>
      <c r="P45" s="4">
        <v>11</v>
      </c>
      <c r="Q45" s="4">
        <v>1</v>
      </c>
      <c r="R45" s="4">
        <v>0</v>
      </c>
      <c r="S45" s="4">
        <v>0</v>
      </c>
    </row>
    <row r="46" spans="1:19" x14ac:dyDescent="0.25">
      <c r="A46" s="4" t="str">
        <f>"321202"</f>
        <v>321202</v>
      </c>
      <c r="B46" s="4" t="s">
        <v>71</v>
      </c>
      <c r="C46" s="4" t="s">
        <v>70</v>
      </c>
      <c r="D46" s="4" t="s">
        <v>22</v>
      </c>
      <c r="E46" s="4">
        <v>2456</v>
      </c>
      <c r="F46" s="4">
        <v>1942</v>
      </c>
      <c r="G46" s="4">
        <v>1929</v>
      </c>
      <c r="H46" s="4">
        <v>13</v>
      </c>
      <c r="I46" s="4">
        <v>13</v>
      </c>
      <c r="J46" s="4">
        <v>13</v>
      </c>
      <c r="K46" s="4">
        <v>0</v>
      </c>
      <c r="L46" s="4">
        <v>0</v>
      </c>
      <c r="M46" s="4">
        <v>0</v>
      </c>
      <c r="N46" s="4">
        <v>10</v>
      </c>
      <c r="O46" s="4">
        <v>0</v>
      </c>
      <c r="P46" s="4">
        <v>10</v>
      </c>
      <c r="Q46" s="4">
        <v>0</v>
      </c>
      <c r="R46" s="4">
        <v>0</v>
      </c>
      <c r="S46" s="4">
        <v>0</v>
      </c>
    </row>
    <row r="47" spans="1:19" x14ac:dyDescent="0.25">
      <c r="A47" s="4" t="str">
        <f>"321203"</f>
        <v>321203</v>
      </c>
      <c r="B47" s="4" t="s">
        <v>72</v>
      </c>
      <c r="C47" s="4" t="s">
        <v>70</v>
      </c>
      <c r="D47" s="4" t="s">
        <v>22</v>
      </c>
      <c r="E47" s="4">
        <v>5532</v>
      </c>
      <c r="F47" s="4">
        <v>4518</v>
      </c>
      <c r="G47" s="4">
        <v>4489</v>
      </c>
      <c r="H47" s="4">
        <v>29</v>
      </c>
      <c r="I47" s="4">
        <v>29</v>
      </c>
      <c r="J47" s="4">
        <v>23</v>
      </c>
      <c r="K47" s="4">
        <v>0</v>
      </c>
      <c r="L47" s="4">
        <v>6</v>
      </c>
      <c r="M47" s="4">
        <v>0</v>
      </c>
      <c r="N47" s="4">
        <v>42</v>
      </c>
      <c r="O47" s="4">
        <v>9</v>
      </c>
      <c r="P47" s="4">
        <v>27</v>
      </c>
      <c r="Q47" s="4">
        <v>6</v>
      </c>
      <c r="R47" s="4">
        <v>0</v>
      </c>
      <c r="S47" s="4">
        <v>0</v>
      </c>
    </row>
    <row r="48" spans="1:19" x14ac:dyDescent="0.25">
      <c r="A48" s="4" t="str">
        <f>"321204"</f>
        <v>321204</v>
      </c>
      <c r="B48" s="4" t="s">
        <v>73</v>
      </c>
      <c r="C48" s="4" t="s">
        <v>70</v>
      </c>
      <c r="D48" s="4" t="s">
        <v>22</v>
      </c>
      <c r="E48" s="4">
        <v>4823</v>
      </c>
      <c r="F48" s="4">
        <v>3898</v>
      </c>
      <c r="G48" s="4">
        <v>3866</v>
      </c>
      <c r="H48" s="4">
        <v>32</v>
      </c>
      <c r="I48" s="4">
        <v>32</v>
      </c>
      <c r="J48" s="4">
        <v>21</v>
      </c>
      <c r="K48" s="4">
        <v>5</v>
      </c>
      <c r="L48" s="4">
        <v>6</v>
      </c>
      <c r="M48" s="4">
        <v>0</v>
      </c>
      <c r="N48" s="4">
        <v>38</v>
      </c>
      <c r="O48" s="4">
        <v>6</v>
      </c>
      <c r="P48" s="4">
        <v>26</v>
      </c>
      <c r="Q48" s="4">
        <v>6</v>
      </c>
      <c r="R48" s="4">
        <v>0</v>
      </c>
      <c r="S48" s="4">
        <v>0</v>
      </c>
    </row>
    <row r="49" spans="1:19" x14ac:dyDescent="0.25">
      <c r="A49" s="4" t="str">
        <f>"321205"</f>
        <v>321205</v>
      </c>
      <c r="B49" s="4" t="s">
        <v>74</v>
      </c>
      <c r="C49" s="4" t="s">
        <v>70</v>
      </c>
      <c r="D49" s="4" t="s">
        <v>22</v>
      </c>
      <c r="E49" s="4">
        <v>17654</v>
      </c>
      <c r="F49" s="4">
        <v>14598</v>
      </c>
      <c r="G49" s="4">
        <v>14462</v>
      </c>
      <c r="H49" s="4">
        <v>136</v>
      </c>
      <c r="I49" s="4">
        <v>134</v>
      </c>
      <c r="J49" s="4">
        <v>70</v>
      </c>
      <c r="K49" s="4">
        <v>2</v>
      </c>
      <c r="L49" s="4">
        <v>62</v>
      </c>
      <c r="M49" s="4">
        <v>2</v>
      </c>
      <c r="N49" s="4">
        <v>195</v>
      </c>
      <c r="O49" s="4">
        <v>32</v>
      </c>
      <c r="P49" s="4">
        <v>101</v>
      </c>
      <c r="Q49" s="4">
        <v>62</v>
      </c>
      <c r="R49" s="4">
        <v>0</v>
      </c>
      <c r="S49" s="4">
        <v>0</v>
      </c>
    </row>
    <row r="50" spans="1:19" x14ac:dyDescent="0.25">
      <c r="A50" s="4" t="str">
        <f>"321206"</f>
        <v>321206</v>
      </c>
      <c r="B50" s="4" t="s">
        <v>75</v>
      </c>
      <c r="C50" s="4" t="s">
        <v>70</v>
      </c>
      <c r="D50" s="4" t="s">
        <v>22</v>
      </c>
      <c r="E50" s="4">
        <v>3202</v>
      </c>
      <c r="F50" s="4">
        <v>2603</v>
      </c>
      <c r="G50" s="4">
        <v>2571</v>
      </c>
      <c r="H50" s="4">
        <v>32</v>
      </c>
      <c r="I50" s="4">
        <v>32</v>
      </c>
      <c r="J50" s="4">
        <v>24</v>
      </c>
      <c r="K50" s="4">
        <v>3</v>
      </c>
      <c r="L50" s="4">
        <v>5</v>
      </c>
      <c r="M50" s="4">
        <v>0</v>
      </c>
      <c r="N50" s="4">
        <v>30</v>
      </c>
      <c r="O50" s="4">
        <v>11</v>
      </c>
      <c r="P50" s="4">
        <v>14</v>
      </c>
      <c r="Q50" s="4">
        <v>5</v>
      </c>
      <c r="R50" s="4">
        <v>0</v>
      </c>
      <c r="S50" s="4">
        <v>0</v>
      </c>
    </row>
    <row r="51" spans="1:19" s="2" customFormat="1" x14ac:dyDescent="0.25">
      <c r="A51" s="5" t="s">
        <v>76</v>
      </c>
      <c r="B51" s="5"/>
      <c r="C51" s="5"/>
      <c r="D51" s="5"/>
      <c r="E51" s="5">
        <v>111327</v>
      </c>
      <c r="F51" s="5">
        <v>90735</v>
      </c>
      <c r="G51" s="5">
        <v>89898</v>
      </c>
      <c r="H51" s="5">
        <v>837</v>
      </c>
      <c r="I51" s="5">
        <v>831</v>
      </c>
      <c r="J51" s="5">
        <v>636</v>
      </c>
      <c r="K51" s="5">
        <v>73</v>
      </c>
      <c r="L51" s="5">
        <v>122</v>
      </c>
      <c r="M51" s="5">
        <v>6</v>
      </c>
      <c r="N51" s="5">
        <v>1040</v>
      </c>
      <c r="O51" s="5">
        <v>208</v>
      </c>
      <c r="P51" s="5">
        <v>710</v>
      </c>
      <c r="Q51" s="5">
        <v>122</v>
      </c>
      <c r="R51" s="5">
        <v>0</v>
      </c>
      <c r="S51" s="5">
        <v>0</v>
      </c>
    </row>
    <row r="52" spans="1:19" x14ac:dyDescent="0.25">
      <c r="A52" s="4" t="str">
        <f>"321401"</f>
        <v>321401</v>
      </c>
      <c r="B52" s="4" t="s">
        <v>77</v>
      </c>
      <c r="C52" s="4" t="s">
        <v>78</v>
      </c>
      <c r="D52" s="4" t="s">
        <v>22</v>
      </c>
      <c r="E52" s="4">
        <v>60168</v>
      </c>
      <c r="F52" s="4">
        <v>49829</v>
      </c>
      <c r="G52" s="4">
        <v>49646</v>
      </c>
      <c r="H52" s="4">
        <v>183</v>
      </c>
      <c r="I52" s="4">
        <v>183</v>
      </c>
      <c r="J52" s="4">
        <v>97</v>
      </c>
      <c r="K52" s="4">
        <v>28</v>
      </c>
      <c r="L52" s="4">
        <v>58</v>
      </c>
      <c r="M52" s="4">
        <v>0</v>
      </c>
      <c r="N52" s="4">
        <v>619</v>
      </c>
      <c r="O52" s="4">
        <v>96</v>
      </c>
      <c r="P52" s="4">
        <v>465</v>
      </c>
      <c r="Q52" s="4">
        <v>58</v>
      </c>
      <c r="R52" s="4">
        <v>0</v>
      </c>
      <c r="S52" s="4">
        <v>0</v>
      </c>
    </row>
    <row r="53" spans="1:19" x14ac:dyDescent="0.25">
      <c r="A53" s="4" t="str">
        <f>"321402"</f>
        <v>321402</v>
      </c>
      <c r="B53" s="4" t="s">
        <v>79</v>
      </c>
      <c r="C53" s="4" t="s">
        <v>78</v>
      </c>
      <c r="D53" s="4" t="s">
        <v>22</v>
      </c>
      <c r="E53" s="4">
        <v>5573</v>
      </c>
      <c r="F53" s="4">
        <v>4516</v>
      </c>
      <c r="G53" s="4">
        <v>4449</v>
      </c>
      <c r="H53" s="4">
        <v>67</v>
      </c>
      <c r="I53" s="4">
        <v>67</v>
      </c>
      <c r="J53" s="4">
        <v>60</v>
      </c>
      <c r="K53" s="4">
        <v>2</v>
      </c>
      <c r="L53" s="4">
        <v>5</v>
      </c>
      <c r="M53" s="4">
        <v>0</v>
      </c>
      <c r="N53" s="4">
        <v>46</v>
      </c>
      <c r="O53" s="4">
        <v>12</v>
      </c>
      <c r="P53" s="4">
        <v>29</v>
      </c>
      <c r="Q53" s="4">
        <v>5</v>
      </c>
      <c r="R53" s="4">
        <v>0</v>
      </c>
      <c r="S53" s="4">
        <v>0</v>
      </c>
    </row>
    <row r="54" spans="1:19" x14ac:dyDescent="0.25">
      <c r="A54" s="4" t="str">
        <f>"321403"</f>
        <v>321403</v>
      </c>
      <c r="B54" s="4" t="s">
        <v>80</v>
      </c>
      <c r="C54" s="4" t="s">
        <v>78</v>
      </c>
      <c r="D54" s="4" t="s">
        <v>22</v>
      </c>
      <c r="E54" s="4">
        <v>4504</v>
      </c>
      <c r="F54" s="4">
        <v>3753</v>
      </c>
      <c r="G54" s="4">
        <v>3701</v>
      </c>
      <c r="H54" s="4">
        <v>52</v>
      </c>
      <c r="I54" s="4">
        <v>52</v>
      </c>
      <c r="J54" s="4">
        <v>40</v>
      </c>
      <c r="K54" s="4">
        <v>0</v>
      </c>
      <c r="L54" s="4">
        <v>12</v>
      </c>
      <c r="M54" s="4">
        <v>0</v>
      </c>
      <c r="N54" s="4">
        <v>49</v>
      </c>
      <c r="O54" s="4">
        <v>12</v>
      </c>
      <c r="P54" s="4">
        <v>25</v>
      </c>
      <c r="Q54" s="4">
        <v>12</v>
      </c>
      <c r="R54" s="4">
        <v>0</v>
      </c>
      <c r="S54" s="4">
        <v>0</v>
      </c>
    </row>
    <row r="55" spans="1:19" x14ac:dyDescent="0.25">
      <c r="A55" s="4" t="str">
        <f>"321404"</f>
        <v>321404</v>
      </c>
      <c r="B55" s="4" t="s">
        <v>81</v>
      </c>
      <c r="C55" s="4" t="s">
        <v>78</v>
      </c>
      <c r="D55" s="4" t="s">
        <v>22</v>
      </c>
      <c r="E55" s="4">
        <v>7216</v>
      </c>
      <c r="F55" s="4">
        <v>5833</v>
      </c>
      <c r="G55" s="4">
        <v>5800</v>
      </c>
      <c r="H55" s="4">
        <v>33</v>
      </c>
      <c r="I55" s="4">
        <v>33</v>
      </c>
      <c r="J55" s="4">
        <v>24</v>
      </c>
      <c r="K55" s="4">
        <v>2</v>
      </c>
      <c r="L55" s="4">
        <v>7</v>
      </c>
      <c r="M55" s="4">
        <v>0</v>
      </c>
      <c r="N55" s="4">
        <v>64</v>
      </c>
      <c r="O55" s="4">
        <v>19</v>
      </c>
      <c r="P55" s="4">
        <v>38</v>
      </c>
      <c r="Q55" s="4">
        <v>7</v>
      </c>
      <c r="R55" s="4">
        <v>0</v>
      </c>
      <c r="S55" s="4">
        <v>0</v>
      </c>
    </row>
    <row r="56" spans="1:19" x14ac:dyDescent="0.25">
      <c r="A56" s="4" t="str">
        <f>"321405"</f>
        <v>321405</v>
      </c>
      <c r="B56" s="4" t="s">
        <v>82</v>
      </c>
      <c r="C56" s="4" t="s">
        <v>78</v>
      </c>
      <c r="D56" s="4" t="s">
        <v>22</v>
      </c>
      <c r="E56" s="4">
        <v>3240</v>
      </c>
      <c r="F56" s="4">
        <v>2728</v>
      </c>
      <c r="G56" s="4">
        <v>2663</v>
      </c>
      <c r="H56" s="4">
        <v>65</v>
      </c>
      <c r="I56" s="4">
        <v>64</v>
      </c>
      <c r="J56" s="4">
        <v>56</v>
      </c>
      <c r="K56" s="4">
        <v>4</v>
      </c>
      <c r="L56" s="4">
        <v>4</v>
      </c>
      <c r="M56" s="4">
        <v>1</v>
      </c>
      <c r="N56" s="4">
        <v>41</v>
      </c>
      <c r="O56" s="4">
        <v>11</v>
      </c>
      <c r="P56" s="4">
        <v>26</v>
      </c>
      <c r="Q56" s="4">
        <v>4</v>
      </c>
      <c r="R56" s="4">
        <v>0</v>
      </c>
      <c r="S56" s="4">
        <v>0</v>
      </c>
    </row>
    <row r="57" spans="1:19" x14ac:dyDescent="0.25">
      <c r="A57" s="4" t="str">
        <f>"321406"</f>
        <v>321406</v>
      </c>
      <c r="B57" s="4" t="s">
        <v>83</v>
      </c>
      <c r="C57" s="4" t="s">
        <v>78</v>
      </c>
      <c r="D57" s="4" t="s">
        <v>22</v>
      </c>
      <c r="E57" s="4">
        <v>5915</v>
      </c>
      <c r="F57" s="4">
        <v>4704</v>
      </c>
      <c r="G57" s="4">
        <v>4533</v>
      </c>
      <c r="H57" s="4">
        <v>171</v>
      </c>
      <c r="I57" s="4">
        <v>170</v>
      </c>
      <c r="J57" s="4">
        <v>145</v>
      </c>
      <c r="K57" s="4">
        <v>19</v>
      </c>
      <c r="L57" s="4">
        <v>6</v>
      </c>
      <c r="M57" s="4">
        <v>1</v>
      </c>
      <c r="N57" s="4">
        <v>34</v>
      </c>
      <c r="O57" s="4">
        <v>9</v>
      </c>
      <c r="P57" s="4">
        <v>19</v>
      </c>
      <c r="Q57" s="4">
        <v>6</v>
      </c>
      <c r="R57" s="4">
        <v>0</v>
      </c>
      <c r="S57" s="4">
        <v>0</v>
      </c>
    </row>
    <row r="58" spans="1:19" x14ac:dyDescent="0.25">
      <c r="A58" s="4" t="str">
        <f>"321408"</f>
        <v>321408</v>
      </c>
      <c r="B58" s="4" t="s">
        <v>84</v>
      </c>
      <c r="C58" s="4" t="s">
        <v>78</v>
      </c>
      <c r="D58" s="4" t="s">
        <v>22</v>
      </c>
      <c r="E58" s="4">
        <v>2940</v>
      </c>
      <c r="F58" s="4">
        <v>2390</v>
      </c>
      <c r="G58" s="4">
        <v>2350</v>
      </c>
      <c r="H58" s="4">
        <v>40</v>
      </c>
      <c r="I58" s="4">
        <v>40</v>
      </c>
      <c r="J58" s="4">
        <v>33</v>
      </c>
      <c r="K58" s="4">
        <v>3</v>
      </c>
      <c r="L58" s="4">
        <v>4</v>
      </c>
      <c r="M58" s="4">
        <v>0</v>
      </c>
      <c r="N58" s="4">
        <v>15</v>
      </c>
      <c r="O58" s="4">
        <v>3</v>
      </c>
      <c r="P58" s="4">
        <v>8</v>
      </c>
      <c r="Q58" s="4">
        <v>4</v>
      </c>
      <c r="R58" s="4">
        <v>0</v>
      </c>
      <c r="S58" s="4">
        <v>0</v>
      </c>
    </row>
    <row r="59" spans="1:19" x14ac:dyDescent="0.25">
      <c r="A59" s="4" t="str">
        <f>"321409"</f>
        <v>321409</v>
      </c>
      <c r="B59" s="4" t="s">
        <v>85</v>
      </c>
      <c r="C59" s="4" t="s">
        <v>78</v>
      </c>
      <c r="D59" s="4" t="s">
        <v>22</v>
      </c>
      <c r="E59" s="4">
        <v>3602</v>
      </c>
      <c r="F59" s="4">
        <v>2816</v>
      </c>
      <c r="G59" s="4">
        <v>2773</v>
      </c>
      <c r="H59" s="4">
        <v>43</v>
      </c>
      <c r="I59" s="4">
        <v>43</v>
      </c>
      <c r="J59" s="4">
        <v>32</v>
      </c>
      <c r="K59" s="4">
        <v>2</v>
      </c>
      <c r="L59" s="4">
        <v>9</v>
      </c>
      <c r="M59" s="4">
        <v>0</v>
      </c>
      <c r="N59" s="4">
        <v>47</v>
      </c>
      <c r="O59" s="4">
        <v>12</v>
      </c>
      <c r="P59" s="4">
        <v>26</v>
      </c>
      <c r="Q59" s="4">
        <v>9</v>
      </c>
      <c r="R59" s="4">
        <v>0</v>
      </c>
      <c r="S59" s="4">
        <v>0</v>
      </c>
    </row>
    <row r="60" spans="1:19" x14ac:dyDescent="0.25">
      <c r="A60" s="4" t="str">
        <f>"321410"</f>
        <v>321410</v>
      </c>
      <c r="B60" s="4" t="s">
        <v>86</v>
      </c>
      <c r="C60" s="4" t="s">
        <v>78</v>
      </c>
      <c r="D60" s="4" t="s">
        <v>22</v>
      </c>
      <c r="E60" s="4">
        <v>14198</v>
      </c>
      <c r="F60" s="4">
        <v>10961</v>
      </c>
      <c r="G60" s="4">
        <v>10805</v>
      </c>
      <c r="H60" s="4">
        <v>156</v>
      </c>
      <c r="I60" s="4">
        <v>152</v>
      </c>
      <c r="J60" s="4">
        <v>130</v>
      </c>
      <c r="K60" s="4">
        <v>13</v>
      </c>
      <c r="L60" s="4">
        <v>9</v>
      </c>
      <c r="M60" s="4">
        <v>4</v>
      </c>
      <c r="N60" s="4">
        <v>90</v>
      </c>
      <c r="O60" s="4">
        <v>27</v>
      </c>
      <c r="P60" s="4">
        <v>54</v>
      </c>
      <c r="Q60" s="4">
        <v>9</v>
      </c>
      <c r="R60" s="4">
        <v>0</v>
      </c>
      <c r="S60" s="4">
        <v>0</v>
      </c>
    </row>
    <row r="61" spans="1:19" x14ac:dyDescent="0.25">
      <c r="A61" s="4" t="str">
        <f>"321411"</f>
        <v>321411</v>
      </c>
      <c r="B61" s="4" t="s">
        <v>87</v>
      </c>
      <c r="C61" s="4" t="s">
        <v>78</v>
      </c>
      <c r="D61" s="4" t="s">
        <v>22</v>
      </c>
      <c r="E61" s="4">
        <v>3971</v>
      </c>
      <c r="F61" s="4">
        <v>3205</v>
      </c>
      <c r="G61" s="4">
        <v>3178</v>
      </c>
      <c r="H61" s="4">
        <v>27</v>
      </c>
      <c r="I61" s="4">
        <v>27</v>
      </c>
      <c r="J61" s="4">
        <v>19</v>
      </c>
      <c r="K61" s="4">
        <v>0</v>
      </c>
      <c r="L61" s="4">
        <v>8</v>
      </c>
      <c r="M61" s="4">
        <v>0</v>
      </c>
      <c r="N61" s="4">
        <v>35</v>
      </c>
      <c r="O61" s="4">
        <v>7</v>
      </c>
      <c r="P61" s="4">
        <v>20</v>
      </c>
      <c r="Q61" s="4">
        <v>8</v>
      </c>
      <c r="R61" s="4">
        <v>0</v>
      </c>
      <c r="S61" s="4">
        <v>0</v>
      </c>
    </row>
    <row r="62" spans="1:19" s="2" customFormat="1" x14ac:dyDescent="0.25">
      <c r="A62" s="5" t="s">
        <v>88</v>
      </c>
      <c r="B62" s="5"/>
      <c r="C62" s="5"/>
      <c r="D62" s="5"/>
      <c r="E62" s="5">
        <v>33662</v>
      </c>
      <c r="F62" s="5">
        <v>27514</v>
      </c>
      <c r="G62" s="5">
        <v>27221</v>
      </c>
      <c r="H62" s="5">
        <v>293</v>
      </c>
      <c r="I62" s="5">
        <v>290</v>
      </c>
      <c r="J62" s="5">
        <v>187</v>
      </c>
      <c r="K62" s="5">
        <v>31</v>
      </c>
      <c r="L62" s="5">
        <v>72</v>
      </c>
      <c r="M62" s="5">
        <v>3</v>
      </c>
      <c r="N62" s="5">
        <v>488</v>
      </c>
      <c r="O62" s="5">
        <v>150</v>
      </c>
      <c r="P62" s="5">
        <v>266</v>
      </c>
      <c r="Q62" s="5">
        <v>72</v>
      </c>
      <c r="R62" s="5">
        <v>0</v>
      </c>
      <c r="S62" s="5">
        <v>0</v>
      </c>
    </row>
    <row r="63" spans="1:19" x14ac:dyDescent="0.25">
      <c r="A63" s="4" t="str">
        <f>"321801"</f>
        <v>321801</v>
      </c>
      <c r="B63" s="4" t="s">
        <v>89</v>
      </c>
      <c r="C63" s="4" t="s">
        <v>90</v>
      </c>
      <c r="D63" s="4" t="s">
        <v>22</v>
      </c>
      <c r="E63" s="4">
        <v>3950</v>
      </c>
      <c r="F63" s="4">
        <v>3213</v>
      </c>
      <c r="G63" s="4">
        <v>3160</v>
      </c>
      <c r="H63" s="4">
        <v>53</v>
      </c>
      <c r="I63" s="4">
        <v>53</v>
      </c>
      <c r="J63" s="4">
        <v>36</v>
      </c>
      <c r="K63" s="4">
        <v>11</v>
      </c>
      <c r="L63" s="4">
        <v>6</v>
      </c>
      <c r="M63" s="4">
        <v>0</v>
      </c>
      <c r="N63" s="4">
        <v>61</v>
      </c>
      <c r="O63" s="4">
        <v>10</v>
      </c>
      <c r="P63" s="4">
        <v>45</v>
      </c>
      <c r="Q63" s="4">
        <v>6</v>
      </c>
      <c r="R63" s="4">
        <v>0</v>
      </c>
      <c r="S63" s="4">
        <v>0</v>
      </c>
    </row>
    <row r="64" spans="1:19" x14ac:dyDescent="0.25">
      <c r="A64" s="4" t="str">
        <f>"321802"</f>
        <v>321802</v>
      </c>
      <c r="B64" s="4" t="s">
        <v>91</v>
      </c>
      <c r="C64" s="4" t="s">
        <v>90</v>
      </c>
      <c r="D64" s="4" t="s">
        <v>22</v>
      </c>
      <c r="E64" s="4">
        <v>12555</v>
      </c>
      <c r="F64" s="4">
        <v>10332</v>
      </c>
      <c r="G64" s="4">
        <v>10260</v>
      </c>
      <c r="H64" s="4">
        <v>72</v>
      </c>
      <c r="I64" s="4">
        <v>71</v>
      </c>
      <c r="J64" s="4">
        <v>36</v>
      </c>
      <c r="K64" s="4">
        <v>8</v>
      </c>
      <c r="L64" s="4">
        <v>27</v>
      </c>
      <c r="M64" s="4">
        <v>1</v>
      </c>
      <c r="N64" s="4">
        <v>153</v>
      </c>
      <c r="O64" s="4">
        <v>32</v>
      </c>
      <c r="P64" s="4">
        <v>94</v>
      </c>
      <c r="Q64" s="4">
        <v>27</v>
      </c>
      <c r="R64" s="4">
        <v>0</v>
      </c>
      <c r="S64" s="4">
        <v>0</v>
      </c>
    </row>
    <row r="65" spans="1:19" x14ac:dyDescent="0.25">
      <c r="A65" s="4" t="str">
        <f>"321803"</f>
        <v>321803</v>
      </c>
      <c r="B65" s="4" t="s">
        <v>92</v>
      </c>
      <c r="C65" s="4" t="s">
        <v>90</v>
      </c>
      <c r="D65" s="4" t="s">
        <v>22</v>
      </c>
      <c r="E65" s="4">
        <v>3394</v>
      </c>
      <c r="F65" s="4">
        <v>2795</v>
      </c>
      <c r="G65" s="4">
        <v>2759</v>
      </c>
      <c r="H65" s="4">
        <v>36</v>
      </c>
      <c r="I65" s="4">
        <v>36</v>
      </c>
      <c r="J65" s="4">
        <v>29</v>
      </c>
      <c r="K65" s="4">
        <v>0</v>
      </c>
      <c r="L65" s="4">
        <v>7</v>
      </c>
      <c r="M65" s="4">
        <v>0</v>
      </c>
      <c r="N65" s="4">
        <v>31</v>
      </c>
      <c r="O65" s="4">
        <v>5</v>
      </c>
      <c r="P65" s="4">
        <v>19</v>
      </c>
      <c r="Q65" s="4">
        <v>7</v>
      </c>
      <c r="R65" s="4">
        <v>0</v>
      </c>
      <c r="S65" s="4">
        <v>0</v>
      </c>
    </row>
    <row r="66" spans="1:19" x14ac:dyDescent="0.25">
      <c r="A66" s="4" t="str">
        <f>"321804"</f>
        <v>321804</v>
      </c>
      <c r="B66" s="4" t="s">
        <v>93</v>
      </c>
      <c r="C66" s="4" t="s">
        <v>90</v>
      </c>
      <c r="D66" s="4" t="s">
        <v>22</v>
      </c>
      <c r="E66" s="4">
        <v>7244</v>
      </c>
      <c r="F66" s="4">
        <v>5843</v>
      </c>
      <c r="G66" s="4">
        <v>5777</v>
      </c>
      <c r="H66" s="4">
        <v>66</v>
      </c>
      <c r="I66" s="4">
        <v>64</v>
      </c>
      <c r="J66" s="4">
        <v>38</v>
      </c>
      <c r="K66" s="4">
        <v>5</v>
      </c>
      <c r="L66" s="4">
        <v>21</v>
      </c>
      <c r="M66" s="4">
        <v>2</v>
      </c>
      <c r="N66" s="4">
        <v>173</v>
      </c>
      <c r="O66" s="4">
        <v>93</v>
      </c>
      <c r="P66" s="4">
        <v>59</v>
      </c>
      <c r="Q66" s="4">
        <v>21</v>
      </c>
      <c r="R66" s="4">
        <v>0</v>
      </c>
      <c r="S66" s="4">
        <v>0</v>
      </c>
    </row>
    <row r="67" spans="1:19" x14ac:dyDescent="0.25">
      <c r="A67" s="4" t="str">
        <f>"321805"</f>
        <v>321805</v>
      </c>
      <c r="B67" s="4" t="s">
        <v>94</v>
      </c>
      <c r="C67" s="4" t="s">
        <v>90</v>
      </c>
      <c r="D67" s="4" t="s">
        <v>22</v>
      </c>
      <c r="E67" s="4">
        <v>6519</v>
      </c>
      <c r="F67" s="4">
        <v>5331</v>
      </c>
      <c r="G67" s="4">
        <v>5265</v>
      </c>
      <c r="H67" s="4">
        <v>66</v>
      </c>
      <c r="I67" s="4">
        <v>66</v>
      </c>
      <c r="J67" s="4">
        <v>48</v>
      </c>
      <c r="K67" s="4">
        <v>7</v>
      </c>
      <c r="L67" s="4">
        <v>11</v>
      </c>
      <c r="M67" s="4">
        <v>0</v>
      </c>
      <c r="N67" s="4">
        <v>70</v>
      </c>
      <c r="O67" s="4">
        <v>10</v>
      </c>
      <c r="P67" s="4">
        <v>49</v>
      </c>
      <c r="Q67" s="4">
        <v>11</v>
      </c>
      <c r="R67" s="4">
        <v>0</v>
      </c>
      <c r="S67" s="4">
        <v>0</v>
      </c>
    </row>
    <row r="68" spans="1:19" s="2" customFormat="1" x14ac:dyDescent="0.25">
      <c r="A68" s="5" t="s">
        <v>95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x14ac:dyDescent="0.25">
      <c r="A69" s="4" t="str">
        <f>"326201"</f>
        <v>326201</v>
      </c>
      <c r="B69" s="4" t="s">
        <v>96</v>
      </c>
      <c r="C69" s="4" t="s">
        <v>22</v>
      </c>
      <c r="D69" s="4" t="s">
        <v>22</v>
      </c>
      <c r="E69" s="4">
        <v>345316</v>
      </c>
      <c r="F69" s="4">
        <v>285515</v>
      </c>
      <c r="G69" s="4">
        <v>282535</v>
      </c>
      <c r="H69" s="4">
        <v>2980</v>
      </c>
      <c r="I69" s="4">
        <v>2960</v>
      </c>
      <c r="J69" s="4">
        <v>1914</v>
      </c>
      <c r="K69" s="4">
        <v>190</v>
      </c>
      <c r="L69" s="4">
        <v>856</v>
      </c>
      <c r="M69" s="4">
        <v>20</v>
      </c>
      <c r="N69" s="4">
        <v>4541</v>
      </c>
      <c r="O69" s="4">
        <v>890</v>
      </c>
      <c r="P69" s="4">
        <v>2795</v>
      </c>
      <c r="Q69" s="4">
        <v>856</v>
      </c>
      <c r="R69" s="4">
        <v>0</v>
      </c>
      <c r="S69" s="4">
        <v>0</v>
      </c>
    </row>
    <row r="70" spans="1:19" s="2" customFormat="1" x14ac:dyDescent="0.25">
      <c r="A70" s="5" t="s">
        <v>95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x14ac:dyDescent="0.25">
      <c r="A71" s="4" t="str">
        <f>"326301"</f>
        <v>326301</v>
      </c>
      <c r="B71" s="4" t="s">
        <v>97</v>
      </c>
      <c r="C71" s="4" t="s">
        <v>98</v>
      </c>
      <c r="D71" s="4" t="s">
        <v>22</v>
      </c>
      <c r="E71" s="4">
        <v>36033</v>
      </c>
      <c r="F71" s="4">
        <v>30458</v>
      </c>
      <c r="G71" s="4">
        <v>30060</v>
      </c>
      <c r="H71" s="4">
        <v>398</v>
      </c>
      <c r="I71" s="4">
        <v>394</v>
      </c>
      <c r="J71" s="4">
        <v>237</v>
      </c>
      <c r="K71" s="4">
        <v>62</v>
      </c>
      <c r="L71" s="4">
        <v>95</v>
      </c>
      <c r="M71" s="4">
        <v>4</v>
      </c>
      <c r="N71" s="4">
        <v>570</v>
      </c>
      <c r="O71" s="4">
        <v>59</v>
      </c>
      <c r="P71" s="4">
        <v>416</v>
      </c>
      <c r="Q71" s="4">
        <v>95</v>
      </c>
      <c r="R71" s="4">
        <v>0</v>
      </c>
      <c r="S71" s="4">
        <v>0</v>
      </c>
    </row>
    <row r="72" spans="1:19" s="1" customFormat="1" x14ac:dyDescent="0.25">
      <c r="A72" s="6" t="s">
        <v>99</v>
      </c>
      <c r="B72" s="6"/>
      <c r="C72" s="6"/>
      <c r="D72" s="6"/>
      <c r="E72" s="6">
        <v>951645</v>
      </c>
      <c r="F72" s="6">
        <v>780329</v>
      </c>
      <c r="G72" s="6">
        <v>771783</v>
      </c>
      <c r="H72" s="6">
        <v>8546</v>
      </c>
      <c r="I72" s="6">
        <v>8461</v>
      </c>
      <c r="J72" s="6">
        <v>5790</v>
      </c>
      <c r="K72" s="6">
        <v>694</v>
      </c>
      <c r="L72" s="6">
        <v>1977</v>
      </c>
      <c r="M72" s="6">
        <v>85</v>
      </c>
      <c r="N72" s="6">
        <v>11436</v>
      </c>
      <c r="O72" s="6">
        <v>2422</v>
      </c>
      <c r="P72" s="6">
        <v>7037</v>
      </c>
      <c r="Q72" s="6">
        <v>1977</v>
      </c>
      <c r="R72" s="6">
        <v>0</v>
      </c>
      <c r="S72" s="6">
        <v>0</v>
      </c>
    </row>
  </sheetData>
  <pageMargins left="0.70866141732283472" right="0.70866141732283472" top="0.74803149606299213" bottom="0.74803149606299213" header="0.31496062992125984" footer="0.31496062992125984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rejestr_wyborcow_2022_kw_3_2022</vt:lpstr>
      <vt:lpstr>rejestr_wyborcow_2022_kw_3_2022!Obszar_wydruku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Wenc</dc:creator>
  <cp:lastModifiedBy>Ewa Wenc</cp:lastModifiedBy>
  <cp:lastPrinted>2022-10-11T09:11:26Z</cp:lastPrinted>
  <dcterms:created xsi:type="dcterms:W3CDTF">2022-10-11T09:09:31Z</dcterms:created>
  <dcterms:modified xsi:type="dcterms:W3CDTF">2022-10-11T09:11:36Z</dcterms:modified>
</cp:coreProperties>
</file>