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a_wenc\Desktop\"/>
    </mc:Choice>
  </mc:AlternateContent>
  <xr:revisionPtr revIDLastSave="0" documentId="13_ncr:40009_{F4FCE954-4022-43DB-A44D-1F8DE262BCE7}" xr6:coauthVersionLast="47" xr6:coauthVersionMax="47" xr10:uidLastSave="{00000000-0000-0000-0000-000000000000}"/>
  <bookViews>
    <workbookView xWindow="-108" yWindow="-108" windowWidth="23256" windowHeight="12456"/>
  </bookViews>
  <sheets>
    <sheet name="rejestr_wyborcow_2026_kw_1_2026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10" i="1"/>
  <c r="A11" i="1"/>
  <c r="A12" i="1"/>
  <c r="A13" i="1"/>
  <c r="A14" i="1"/>
  <c r="A15" i="1"/>
  <c r="A17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4" i="1"/>
  <c r="A35" i="1"/>
  <c r="A36" i="1"/>
  <c r="A37" i="1"/>
  <c r="A38" i="1"/>
  <c r="A40" i="1"/>
  <c r="A41" i="1"/>
  <c r="A42" i="1"/>
  <c r="A43" i="1"/>
  <c r="A45" i="1"/>
  <c r="A46" i="1"/>
  <c r="A47" i="1"/>
  <c r="A48" i="1"/>
  <c r="A49" i="1"/>
  <c r="A50" i="1"/>
  <c r="A52" i="1"/>
  <c r="A53" i="1"/>
  <c r="A54" i="1"/>
  <c r="A55" i="1"/>
  <c r="A56" i="1"/>
  <c r="A57" i="1"/>
  <c r="A58" i="1"/>
  <c r="A59" i="1"/>
  <c r="A60" i="1"/>
  <c r="A61" i="1"/>
  <c r="A63" i="1"/>
  <c r="A64" i="1"/>
  <c r="A65" i="1"/>
  <c r="A66" i="1"/>
  <c r="A67" i="1"/>
  <c r="A69" i="1"/>
  <c r="A71" i="1"/>
</calcChain>
</file>

<file path=xl/sharedStrings.xml><?xml version="1.0" encoding="utf-8"?>
<sst xmlns="http://schemas.openxmlformats.org/spreadsheetml/2006/main" count="202" uniqueCount="94">
  <si>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</si>
  <si>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</si>
  <si>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</si>
  <si>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</si>
  <si>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</si>
  <si>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</si>
  <si>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</si>
  <si>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</si>
  <si>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</si>
  <si>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</si>
  <si>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</si>
  <si>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</si>
  <si>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</si>
  <si>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goleniowski</t>
  </si>
  <si>
    <t>gm. Goleniów</t>
  </si>
  <si>
    <t>goleniowski</t>
  </si>
  <si>
    <t>Szczecin</t>
  </si>
  <si>
    <t>gm. Maszewo</t>
  </si>
  <si>
    <t>gm. Nowogard</t>
  </si>
  <si>
    <t>gm. Osina</t>
  </si>
  <si>
    <t>gm. Przybiernów</t>
  </si>
  <si>
    <t>gm. Stepnica</t>
  </si>
  <si>
    <t>Powiat gryficki</t>
  </si>
  <si>
    <t>gm. Brojce</t>
  </si>
  <si>
    <t>gryficki</t>
  </si>
  <si>
    <t>gm. Gryfice</t>
  </si>
  <si>
    <t>gm. Karnice</t>
  </si>
  <si>
    <t>gm. Płoty</t>
  </si>
  <si>
    <t>gm. Rewal</t>
  </si>
  <si>
    <t>gm. Trzebiatów</t>
  </si>
  <si>
    <t>Powiat gryfiński</t>
  </si>
  <si>
    <t>gm. Banie</t>
  </si>
  <si>
    <t>gryfiński</t>
  </si>
  <si>
    <t>gm. Cedynia</t>
  </si>
  <si>
    <t>gm. Chojna</t>
  </si>
  <si>
    <t>gm. Gryfino</t>
  </si>
  <si>
    <t>gm. Mieszkowice</t>
  </si>
  <si>
    <t>gm. Moryń</t>
  </si>
  <si>
    <t>gm. Stare Czarnowo</t>
  </si>
  <si>
    <t>gm. Trzcińsko-Zdrój</t>
  </si>
  <si>
    <t>gm. Widuchowa</t>
  </si>
  <si>
    <t>Powiat kamieński</t>
  </si>
  <si>
    <t>gm. Dziwnów</t>
  </si>
  <si>
    <t>kamieński</t>
  </si>
  <si>
    <t>gm. Golczewo</t>
  </si>
  <si>
    <t>gm. Kamień Pomorski</t>
  </si>
  <si>
    <t>gm. Międzyzdroje</t>
  </si>
  <si>
    <t>gm. Świerzno</t>
  </si>
  <si>
    <t>gm. Wolin</t>
  </si>
  <si>
    <t>Powiat myśliborski</t>
  </si>
  <si>
    <t>gm. Barlinek</t>
  </si>
  <si>
    <t>myśliborski</t>
  </si>
  <si>
    <t>gm. Boleszkowice</t>
  </si>
  <si>
    <t>gm. Dębno</t>
  </si>
  <si>
    <t>gm. Myślibórz</t>
  </si>
  <si>
    <t>gm. Nowogródek Pomorski</t>
  </si>
  <si>
    <t>Powiat policki</t>
  </si>
  <si>
    <t>gm. Dobra (Szczecińska)</t>
  </si>
  <si>
    <t>policki</t>
  </si>
  <si>
    <t>gm. Kołbaskowo</t>
  </si>
  <si>
    <t>gm. Nowe Warpno</t>
  </si>
  <si>
    <t>gm. Police</t>
  </si>
  <si>
    <t>Powiat pyrzycki</t>
  </si>
  <si>
    <t>gm. Bielice</t>
  </si>
  <si>
    <t>pyrzycki</t>
  </si>
  <si>
    <t>gm. Kozielice</t>
  </si>
  <si>
    <t>gm. Lipiany</t>
  </si>
  <si>
    <t>gm. Przelewice</t>
  </si>
  <si>
    <t>gm. Pyrzyce</t>
  </si>
  <si>
    <t>gm. Warnice</t>
  </si>
  <si>
    <t>Powiat stargardzki</t>
  </si>
  <si>
    <t>m. Stargard</t>
  </si>
  <si>
    <t>stargardzki</t>
  </si>
  <si>
    <t>gm. Chociwel</t>
  </si>
  <si>
    <t>gm. Dobrzany</t>
  </si>
  <si>
    <t>gm. Dolice</t>
  </si>
  <si>
    <t>gm. Ińsko</t>
  </si>
  <si>
    <t>gm. Kobylanka</t>
  </si>
  <si>
    <t>gm. Marianowo</t>
  </si>
  <si>
    <t>gm. Stara Dąbrowa</t>
  </si>
  <si>
    <t>gm. Stargard</t>
  </si>
  <si>
    <t>gm. Suchań</t>
  </si>
  <si>
    <t>Powiat łobeski</t>
  </si>
  <si>
    <t>gm. Dobra</t>
  </si>
  <si>
    <t>łobeski</t>
  </si>
  <si>
    <t>gm. Łobez</t>
  </si>
  <si>
    <t>gm. Radowo Małe</t>
  </si>
  <si>
    <t>gm. Resko</t>
  </si>
  <si>
    <t>gm. Węgorzyno</t>
  </si>
  <si>
    <t>Miasto na prawach powiatu</t>
  </si>
  <si>
    <t>m. Szczecin</t>
  </si>
  <si>
    <t>m. Świnoujście</t>
  </si>
  <si>
    <t>Świnoujście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</si>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</sst>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18" fillId="0" borderId="10" xfId="0" applyFont="1" applyBorder="1" applyAlignment="1">
      <alignment wrapText="1"/>
    </xf>
    <xf numFmtId="0" fontId="18" fillId="0" borderId="0" xfId="0" applyFont="1"/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19" fillId="0" borderId="13" xfId="0" applyFont="1" applyBorder="1" applyAlignment="1">
      <alignment horizontal="left" wrapText="1"/>
    </xf>
    <xf numFmtId="0" fontId="19" fillId="0" borderId="10" xfId="0" applyFont="1" applyBorder="1" applyAlignment="1">
      <alignment wrapText="1"/>
    </xf>
    <xf numFmtId="0" fontId="19" fillId="0" borderId="0" xfId="0" applyFo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workbookViewId="0">
      <selection activeCell="M72" sqref="A1:M72"/>
    </sheetView>
  </sheetViews>
  <sheetFormatPr defaultRowHeight="14.4" x14ac:dyDescent="0.3"/>
  <cols>
    <col min="1" max="1" width="8.88671875" style="1"/>
    <col min="2" max="2" width="23.44140625" style="1" customWidth="1"/>
    <col min="3" max="3" width="12.5546875" style="1" customWidth="1"/>
    <col min="4" max="4" width="12" style="1" customWidth="1"/>
    <col min="5" max="5" width="14.5546875" style="1" customWidth="1"/>
    <col min="6" max="6" width="11.109375" style="1" customWidth="1"/>
    <col min="7" max="7" width="26.33203125" style="1" customWidth="1"/>
    <col min="8" max="8" width="16.21875" style="1" customWidth="1"/>
    <col min="9" max="9" width="22.109375" style="1" customWidth="1"/>
    <col min="10" max="11" width="18.44140625" style="1" customWidth="1"/>
    <col min="12" max="12" width="22.5546875" style="1" customWidth="1"/>
    <col min="13" max="13" width="22.77734375" style="1" customWidth="1"/>
  </cols>
  <sheetData>
    <row r="1" spans="1:13" s="2" customFormat="1" ht="7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s="14" customFormat="1" ht="19.95" customHeight="1" x14ac:dyDescent="0.3">
      <c r="A2" s="10" t="s">
        <v>13</v>
      </c>
      <c r="B2" s="11"/>
      <c r="C2" s="11"/>
      <c r="D2" s="12"/>
      <c r="E2" s="13">
        <v>75849</v>
      </c>
      <c r="F2" s="13">
        <v>61756</v>
      </c>
      <c r="G2" s="13">
        <v>60886</v>
      </c>
      <c r="H2" s="13">
        <v>870</v>
      </c>
      <c r="I2" s="13">
        <v>3</v>
      </c>
      <c r="J2" s="13">
        <v>0</v>
      </c>
      <c r="K2" s="13">
        <v>303</v>
      </c>
      <c r="L2" s="13">
        <v>0</v>
      </c>
      <c r="M2" s="13">
        <v>0</v>
      </c>
    </row>
    <row r="3" spans="1:13" ht="19.95" customHeight="1" x14ac:dyDescent="0.3">
      <c r="A3" s="4" t="str">
        <f>"320402"</f>
        <v>320402</v>
      </c>
      <c r="B3" s="4" t="s">
        <v>14</v>
      </c>
      <c r="C3" s="4" t="s">
        <v>15</v>
      </c>
      <c r="D3" s="4" t="s">
        <v>16</v>
      </c>
      <c r="E3" s="4">
        <v>33939</v>
      </c>
      <c r="F3" s="4">
        <v>27478</v>
      </c>
      <c r="G3" s="4">
        <v>27205</v>
      </c>
      <c r="H3" s="4">
        <v>273</v>
      </c>
      <c r="I3" s="4">
        <v>2</v>
      </c>
      <c r="J3" s="4">
        <v>0</v>
      </c>
      <c r="K3" s="4">
        <v>59</v>
      </c>
      <c r="L3" s="4">
        <v>0</v>
      </c>
      <c r="M3" s="4">
        <v>0</v>
      </c>
    </row>
    <row r="4" spans="1:13" ht="19.95" customHeight="1" x14ac:dyDescent="0.3">
      <c r="A4" s="4" t="str">
        <f>"320403"</f>
        <v>320403</v>
      </c>
      <c r="B4" s="4" t="s">
        <v>17</v>
      </c>
      <c r="C4" s="4" t="s">
        <v>15</v>
      </c>
      <c r="D4" s="4" t="s">
        <v>16</v>
      </c>
      <c r="E4" s="4">
        <v>8258</v>
      </c>
      <c r="F4" s="4">
        <v>6635</v>
      </c>
      <c r="G4" s="4">
        <v>6464</v>
      </c>
      <c r="H4" s="4">
        <v>171</v>
      </c>
      <c r="I4" s="4">
        <v>0</v>
      </c>
      <c r="J4" s="4">
        <v>0</v>
      </c>
      <c r="K4" s="4">
        <v>22</v>
      </c>
      <c r="L4" s="4">
        <v>0</v>
      </c>
      <c r="M4" s="4">
        <v>0</v>
      </c>
    </row>
    <row r="5" spans="1:13" ht="19.95" customHeight="1" x14ac:dyDescent="0.3">
      <c r="A5" s="4" t="str">
        <f>"320404"</f>
        <v>320404</v>
      </c>
      <c r="B5" s="4" t="s">
        <v>18</v>
      </c>
      <c r="C5" s="4" t="s">
        <v>15</v>
      </c>
      <c r="D5" s="4" t="s">
        <v>16</v>
      </c>
      <c r="E5" s="4">
        <v>21756</v>
      </c>
      <c r="F5" s="4">
        <v>17921</v>
      </c>
      <c r="G5" s="4">
        <v>17653</v>
      </c>
      <c r="H5" s="4">
        <v>268</v>
      </c>
      <c r="I5" s="4">
        <v>1</v>
      </c>
      <c r="J5" s="4">
        <v>0</v>
      </c>
      <c r="K5" s="4">
        <v>185</v>
      </c>
      <c r="L5" s="4">
        <v>0</v>
      </c>
      <c r="M5" s="4">
        <v>0</v>
      </c>
    </row>
    <row r="6" spans="1:13" ht="19.95" customHeight="1" x14ac:dyDescent="0.3">
      <c r="A6" s="4" t="str">
        <f>"320405"</f>
        <v>320405</v>
      </c>
      <c r="B6" s="4" t="s">
        <v>19</v>
      </c>
      <c r="C6" s="4" t="s">
        <v>15</v>
      </c>
      <c r="D6" s="4" t="s">
        <v>16</v>
      </c>
      <c r="E6" s="4">
        <v>2827</v>
      </c>
      <c r="F6" s="4">
        <v>2294</v>
      </c>
      <c r="G6" s="4">
        <v>2235</v>
      </c>
      <c r="H6" s="4">
        <v>59</v>
      </c>
      <c r="I6" s="4">
        <v>0</v>
      </c>
      <c r="J6" s="4">
        <v>0</v>
      </c>
      <c r="K6" s="4">
        <v>9</v>
      </c>
      <c r="L6" s="4">
        <v>0</v>
      </c>
      <c r="M6" s="4">
        <v>0</v>
      </c>
    </row>
    <row r="7" spans="1:13" ht="19.95" customHeight="1" x14ac:dyDescent="0.3">
      <c r="A7" s="4" t="str">
        <f>"320406"</f>
        <v>320406</v>
      </c>
      <c r="B7" s="4" t="s">
        <v>20</v>
      </c>
      <c r="C7" s="4" t="s">
        <v>15</v>
      </c>
      <c r="D7" s="4" t="s">
        <v>16</v>
      </c>
      <c r="E7" s="4">
        <v>4636</v>
      </c>
      <c r="F7" s="4">
        <v>3810</v>
      </c>
      <c r="G7" s="4">
        <v>3768</v>
      </c>
      <c r="H7" s="4">
        <v>42</v>
      </c>
      <c r="I7" s="4">
        <v>0</v>
      </c>
      <c r="J7" s="4">
        <v>0</v>
      </c>
      <c r="K7" s="4">
        <v>17</v>
      </c>
      <c r="L7" s="4">
        <v>0</v>
      </c>
      <c r="M7" s="4">
        <v>0</v>
      </c>
    </row>
    <row r="8" spans="1:13" ht="19.95" customHeight="1" x14ac:dyDescent="0.3">
      <c r="A8" s="4" t="str">
        <f>"320407"</f>
        <v>320407</v>
      </c>
      <c r="B8" s="4" t="s">
        <v>21</v>
      </c>
      <c r="C8" s="4" t="s">
        <v>15</v>
      </c>
      <c r="D8" s="4" t="s">
        <v>16</v>
      </c>
      <c r="E8" s="4">
        <v>4433</v>
      </c>
      <c r="F8" s="4">
        <v>3618</v>
      </c>
      <c r="G8" s="4">
        <v>3561</v>
      </c>
      <c r="H8" s="4">
        <v>57</v>
      </c>
      <c r="I8" s="4">
        <v>0</v>
      </c>
      <c r="J8" s="4">
        <v>0</v>
      </c>
      <c r="K8" s="4">
        <v>11</v>
      </c>
      <c r="L8" s="4">
        <v>0</v>
      </c>
      <c r="M8" s="4">
        <v>0</v>
      </c>
    </row>
    <row r="9" spans="1:13" s="14" customFormat="1" ht="19.95" customHeight="1" x14ac:dyDescent="0.3">
      <c r="A9" s="10" t="s">
        <v>22</v>
      </c>
      <c r="B9" s="11"/>
      <c r="C9" s="11"/>
      <c r="D9" s="12"/>
      <c r="E9" s="13">
        <v>53424</v>
      </c>
      <c r="F9" s="13">
        <v>44223</v>
      </c>
      <c r="G9" s="13">
        <v>43455</v>
      </c>
      <c r="H9" s="13">
        <v>768</v>
      </c>
      <c r="I9" s="13">
        <v>6</v>
      </c>
      <c r="J9" s="13">
        <v>1</v>
      </c>
      <c r="K9" s="13">
        <v>234</v>
      </c>
      <c r="L9" s="13">
        <v>0</v>
      </c>
      <c r="M9" s="13">
        <v>0</v>
      </c>
    </row>
    <row r="10" spans="1:13" ht="19.95" customHeight="1" x14ac:dyDescent="0.3">
      <c r="A10" s="4" t="str">
        <f>"320501"</f>
        <v>320501</v>
      </c>
      <c r="B10" s="4" t="s">
        <v>23</v>
      </c>
      <c r="C10" s="4" t="s">
        <v>24</v>
      </c>
      <c r="D10" s="4" t="s">
        <v>16</v>
      </c>
      <c r="E10" s="4">
        <v>3440</v>
      </c>
      <c r="F10" s="4">
        <v>2751</v>
      </c>
      <c r="G10" s="4">
        <v>2724</v>
      </c>
      <c r="H10" s="4">
        <v>27</v>
      </c>
      <c r="I10" s="4">
        <v>0</v>
      </c>
      <c r="J10" s="4">
        <v>0</v>
      </c>
      <c r="K10" s="4">
        <v>7</v>
      </c>
      <c r="L10" s="4">
        <v>0</v>
      </c>
      <c r="M10" s="4">
        <v>0</v>
      </c>
    </row>
    <row r="11" spans="1:13" ht="19.95" customHeight="1" x14ac:dyDescent="0.3">
      <c r="A11" s="4" t="str">
        <f>"320502"</f>
        <v>320502</v>
      </c>
      <c r="B11" s="4" t="s">
        <v>25</v>
      </c>
      <c r="C11" s="4" t="s">
        <v>24</v>
      </c>
      <c r="D11" s="4" t="s">
        <v>16</v>
      </c>
      <c r="E11" s="4">
        <v>20876</v>
      </c>
      <c r="F11" s="4">
        <v>17255</v>
      </c>
      <c r="G11" s="4">
        <v>17041</v>
      </c>
      <c r="H11" s="4">
        <v>214</v>
      </c>
      <c r="I11" s="4">
        <v>0</v>
      </c>
      <c r="J11" s="4">
        <v>0</v>
      </c>
      <c r="K11" s="4">
        <v>53</v>
      </c>
      <c r="L11" s="4">
        <v>0</v>
      </c>
      <c r="M11" s="4">
        <v>0</v>
      </c>
    </row>
    <row r="12" spans="1:13" ht="19.95" customHeight="1" x14ac:dyDescent="0.3">
      <c r="A12" s="4" t="str">
        <f>"320503"</f>
        <v>320503</v>
      </c>
      <c r="B12" s="4" t="s">
        <v>26</v>
      </c>
      <c r="C12" s="4" t="s">
        <v>24</v>
      </c>
      <c r="D12" s="4" t="s">
        <v>16</v>
      </c>
      <c r="E12" s="4">
        <v>3580</v>
      </c>
      <c r="F12" s="4">
        <v>2974</v>
      </c>
      <c r="G12" s="4">
        <v>2877</v>
      </c>
      <c r="H12" s="4">
        <v>97</v>
      </c>
      <c r="I12" s="4">
        <v>0</v>
      </c>
      <c r="J12" s="4">
        <v>1</v>
      </c>
      <c r="K12" s="4">
        <v>10</v>
      </c>
      <c r="L12" s="4">
        <v>0</v>
      </c>
      <c r="M12" s="4">
        <v>0</v>
      </c>
    </row>
    <row r="13" spans="1:13" ht="19.95" customHeight="1" x14ac:dyDescent="0.3">
      <c r="A13" s="4" t="str">
        <f>"320504"</f>
        <v>320504</v>
      </c>
      <c r="B13" s="4" t="s">
        <v>27</v>
      </c>
      <c r="C13" s="4" t="s">
        <v>24</v>
      </c>
      <c r="D13" s="4" t="s">
        <v>16</v>
      </c>
      <c r="E13" s="4">
        <v>7842</v>
      </c>
      <c r="F13" s="4">
        <v>6475</v>
      </c>
      <c r="G13" s="4">
        <v>6389</v>
      </c>
      <c r="H13" s="4">
        <v>86</v>
      </c>
      <c r="I13" s="4">
        <v>3</v>
      </c>
      <c r="J13" s="4">
        <v>0</v>
      </c>
      <c r="K13" s="4">
        <v>10</v>
      </c>
      <c r="L13" s="4">
        <v>0</v>
      </c>
      <c r="M13" s="4">
        <v>0</v>
      </c>
    </row>
    <row r="14" spans="1:13" ht="19.95" customHeight="1" x14ac:dyDescent="0.3">
      <c r="A14" s="4" t="str">
        <f>"320507"</f>
        <v>320507</v>
      </c>
      <c r="B14" s="4" t="s">
        <v>28</v>
      </c>
      <c r="C14" s="4" t="s">
        <v>24</v>
      </c>
      <c r="D14" s="4" t="s">
        <v>16</v>
      </c>
      <c r="E14" s="4">
        <v>3645</v>
      </c>
      <c r="F14" s="4">
        <v>3114</v>
      </c>
      <c r="G14" s="4">
        <v>2896</v>
      </c>
      <c r="H14" s="4">
        <v>218</v>
      </c>
      <c r="I14" s="4">
        <v>2</v>
      </c>
      <c r="J14" s="4">
        <v>0</v>
      </c>
      <c r="K14" s="4">
        <v>7</v>
      </c>
      <c r="L14" s="4">
        <v>0</v>
      </c>
      <c r="M14" s="4">
        <v>0</v>
      </c>
    </row>
    <row r="15" spans="1:13" ht="19.95" customHeight="1" x14ac:dyDescent="0.3">
      <c r="A15" s="4" t="str">
        <f>"320508"</f>
        <v>320508</v>
      </c>
      <c r="B15" s="4" t="s">
        <v>29</v>
      </c>
      <c r="C15" s="4" t="s">
        <v>24</v>
      </c>
      <c r="D15" s="4" t="s">
        <v>16</v>
      </c>
      <c r="E15" s="4">
        <v>14041</v>
      </c>
      <c r="F15" s="4">
        <v>11654</v>
      </c>
      <c r="G15" s="4">
        <v>11528</v>
      </c>
      <c r="H15" s="4">
        <v>126</v>
      </c>
      <c r="I15" s="4">
        <v>1</v>
      </c>
      <c r="J15" s="4">
        <v>0</v>
      </c>
      <c r="K15" s="4">
        <v>147</v>
      </c>
      <c r="L15" s="4">
        <v>0</v>
      </c>
      <c r="M15" s="4">
        <v>0</v>
      </c>
    </row>
    <row r="16" spans="1:13" s="14" customFormat="1" ht="19.95" customHeight="1" x14ac:dyDescent="0.3">
      <c r="A16" s="10" t="s">
        <v>30</v>
      </c>
      <c r="B16" s="11"/>
      <c r="C16" s="11"/>
      <c r="D16" s="12"/>
      <c r="E16" s="13">
        <v>73504</v>
      </c>
      <c r="F16" s="13">
        <v>60693</v>
      </c>
      <c r="G16" s="13">
        <v>59935</v>
      </c>
      <c r="H16" s="13">
        <v>758</v>
      </c>
      <c r="I16" s="13">
        <v>18</v>
      </c>
      <c r="J16" s="13">
        <v>0</v>
      </c>
      <c r="K16" s="13">
        <v>232</v>
      </c>
      <c r="L16" s="13">
        <v>0</v>
      </c>
      <c r="M16" s="13">
        <v>0</v>
      </c>
    </row>
    <row r="17" spans="1:13" ht="19.95" customHeight="1" x14ac:dyDescent="0.3">
      <c r="A17" s="4" t="str">
        <f>"320601"</f>
        <v>320601</v>
      </c>
      <c r="B17" s="4" t="s">
        <v>31</v>
      </c>
      <c r="C17" s="4" t="s">
        <v>32</v>
      </c>
      <c r="D17" s="4" t="s">
        <v>16</v>
      </c>
      <c r="E17" s="4">
        <v>5598</v>
      </c>
      <c r="F17" s="4">
        <v>4605</v>
      </c>
      <c r="G17" s="4">
        <v>4568</v>
      </c>
      <c r="H17" s="4">
        <v>37</v>
      </c>
      <c r="I17" s="4">
        <v>1</v>
      </c>
      <c r="J17" s="4">
        <v>0</v>
      </c>
      <c r="K17" s="4">
        <v>14</v>
      </c>
      <c r="L17" s="4">
        <v>0</v>
      </c>
      <c r="M17" s="4">
        <v>0</v>
      </c>
    </row>
    <row r="18" spans="1:13" ht="19.95" customHeight="1" x14ac:dyDescent="0.3">
      <c r="A18" s="4" t="str">
        <f>"320602"</f>
        <v>320602</v>
      </c>
      <c r="B18" s="4" t="s">
        <v>33</v>
      </c>
      <c r="C18" s="4" t="s">
        <v>32</v>
      </c>
      <c r="D18" s="4" t="s">
        <v>16</v>
      </c>
      <c r="E18" s="4">
        <v>3832</v>
      </c>
      <c r="F18" s="4">
        <v>3179</v>
      </c>
      <c r="G18" s="4">
        <v>3093</v>
      </c>
      <c r="H18" s="4">
        <v>86</v>
      </c>
      <c r="I18" s="4">
        <v>8</v>
      </c>
      <c r="J18" s="4">
        <v>0</v>
      </c>
      <c r="K18" s="4">
        <v>11</v>
      </c>
      <c r="L18" s="4">
        <v>0</v>
      </c>
      <c r="M18" s="4">
        <v>0</v>
      </c>
    </row>
    <row r="19" spans="1:13" ht="19.95" customHeight="1" x14ac:dyDescent="0.3">
      <c r="A19" s="4" t="str">
        <f>"320603"</f>
        <v>320603</v>
      </c>
      <c r="B19" s="4" t="s">
        <v>34</v>
      </c>
      <c r="C19" s="4" t="s">
        <v>32</v>
      </c>
      <c r="D19" s="4" t="s">
        <v>16</v>
      </c>
      <c r="E19" s="4">
        <v>12596</v>
      </c>
      <c r="F19" s="4">
        <v>10333</v>
      </c>
      <c r="G19" s="4">
        <v>10253</v>
      </c>
      <c r="H19" s="4">
        <v>80</v>
      </c>
      <c r="I19" s="4">
        <v>2</v>
      </c>
      <c r="J19" s="4">
        <v>0</v>
      </c>
      <c r="K19" s="4">
        <v>34</v>
      </c>
      <c r="L19" s="4">
        <v>0</v>
      </c>
      <c r="M19" s="4">
        <v>0</v>
      </c>
    </row>
    <row r="20" spans="1:13" ht="19.95" customHeight="1" x14ac:dyDescent="0.3">
      <c r="A20" s="4" t="str">
        <f>"320604"</f>
        <v>320604</v>
      </c>
      <c r="B20" s="4" t="s">
        <v>35</v>
      </c>
      <c r="C20" s="4" t="s">
        <v>32</v>
      </c>
      <c r="D20" s="4" t="s">
        <v>16</v>
      </c>
      <c r="E20" s="4">
        <v>27935</v>
      </c>
      <c r="F20" s="4">
        <v>23221</v>
      </c>
      <c r="G20" s="4">
        <v>23028</v>
      </c>
      <c r="H20" s="4">
        <v>193</v>
      </c>
      <c r="I20" s="4">
        <v>1</v>
      </c>
      <c r="J20" s="4">
        <v>0</v>
      </c>
      <c r="K20" s="4">
        <v>68</v>
      </c>
      <c r="L20" s="4">
        <v>0</v>
      </c>
      <c r="M20" s="4">
        <v>0</v>
      </c>
    </row>
    <row r="21" spans="1:13" ht="19.95" customHeight="1" x14ac:dyDescent="0.3">
      <c r="A21" s="4" t="str">
        <f>"320605"</f>
        <v>320605</v>
      </c>
      <c r="B21" s="4" t="s">
        <v>36</v>
      </c>
      <c r="C21" s="4" t="s">
        <v>32</v>
      </c>
      <c r="D21" s="4" t="s">
        <v>16</v>
      </c>
      <c r="E21" s="4">
        <v>6369</v>
      </c>
      <c r="F21" s="4">
        <v>5216</v>
      </c>
      <c r="G21" s="4">
        <v>5182</v>
      </c>
      <c r="H21" s="4">
        <v>34</v>
      </c>
      <c r="I21" s="4">
        <v>0</v>
      </c>
      <c r="J21" s="4">
        <v>0</v>
      </c>
      <c r="K21" s="4">
        <v>19</v>
      </c>
      <c r="L21" s="4">
        <v>0</v>
      </c>
      <c r="M21" s="4">
        <v>0</v>
      </c>
    </row>
    <row r="22" spans="1:13" ht="19.95" customHeight="1" x14ac:dyDescent="0.3">
      <c r="A22" s="4" t="str">
        <f>"320606"</f>
        <v>320606</v>
      </c>
      <c r="B22" s="4" t="s">
        <v>37</v>
      </c>
      <c r="C22" s="4" t="s">
        <v>32</v>
      </c>
      <c r="D22" s="4" t="s">
        <v>16</v>
      </c>
      <c r="E22" s="4">
        <v>3969</v>
      </c>
      <c r="F22" s="4">
        <v>3211</v>
      </c>
      <c r="G22" s="4">
        <v>3154</v>
      </c>
      <c r="H22" s="4">
        <v>57</v>
      </c>
      <c r="I22" s="4">
        <v>1</v>
      </c>
      <c r="J22" s="4">
        <v>0</v>
      </c>
      <c r="K22" s="4">
        <v>61</v>
      </c>
      <c r="L22" s="4">
        <v>0</v>
      </c>
      <c r="M22" s="4">
        <v>0</v>
      </c>
    </row>
    <row r="23" spans="1:13" ht="19.95" customHeight="1" x14ac:dyDescent="0.3">
      <c r="A23" s="4" t="str">
        <f>"320607"</f>
        <v>320607</v>
      </c>
      <c r="B23" s="4" t="s">
        <v>38</v>
      </c>
      <c r="C23" s="4" t="s">
        <v>32</v>
      </c>
      <c r="D23" s="4" t="s">
        <v>16</v>
      </c>
      <c r="E23" s="4">
        <v>3553</v>
      </c>
      <c r="F23" s="4">
        <v>2930</v>
      </c>
      <c r="G23" s="4">
        <v>2778</v>
      </c>
      <c r="H23" s="4">
        <v>152</v>
      </c>
      <c r="I23" s="4">
        <v>3</v>
      </c>
      <c r="J23" s="4">
        <v>0</v>
      </c>
      <c r="K23" s="4">
        <v>5</v>
      </c>
      <c r="L23" s="4">
        <v>0</v>
      </c>
      <c r="M23" s="4">
        <v>0</v>
      </c>
    </row>
    <row r="24" spans="1:13" ht="19.95" customHeight="1" x14ac:dyDescent="0.3">
      <c r="A24" s="4" t="str">
        <f>"320608"</f>
        <v>320608</v>
      </c>
      <c r="B24" s="4" t="s">
        <v>39</v>
      </c>
      <c r="C24" s="4" t="s">
        <v>32</v>
      </c>
      <c r="D24" s="4" t="s">
        <v>16</v>
      </c>
      <c r="E24" s="4">
        <v>4774</v>
      </c>
      <c r="F24" s="4">
        <v>3995</v>
      </c>
      <c r="G24" s="4">
        <v>3916</v>
      </c>
      <c r="H24" s="4">
        <v>79</v>
      </c>
      <c r="I24" s="4">
        <v>2</v>
      </c>
      <c r="J24" s="4">
        <v>0</v>
      </c>
      <c r="K24" s="4">
        <v>15</v>
      </c>
      <c r="L24" s="4">
        <v>0</v>
      </c>
      <c r="M24" s="4">
        <v>0</v>
      </c>
    </row>
    <row r="25" spans="1:13" ht="19.95" customHeight="1" x14ac:dyDescent="0.3">
      <c r="A25" s="4" t="str">
        <f>"320609"</f>
        <v>320609</v>
      </c>
      <c r="B25" s="4" t="s">
        <v>40</v>
      </c>
      <c r="C25" s="4" t="s">
        <v>32</v>
      </c>
      <c r="D25" s="4" t="s">
        <v>16</v>
      </c>
      <c r="E25" s="4">
        <v>4878</v>
      </c>
      <c r="F25" s="4">
        <v>4003</v>
      </c>
      <c r="G25" s="4">
        <v>3963</v>
      </c>
      <c r="H25" s="4">
        <v>40</v>
      </c>
      <c r="I25" s="4">
        <v>0</v>
      </c>
      <c r="J25" s="4">
        <v>0</v>
      </c>
      <c r="K25" s="4">
        <v>5</v>
      </c>
      <c r="L25" s="4">
        <v>0</v>
      </c>
      <c r="M25" s="4">
        <v>0</v>
      </c>
    </row>
    <row r="26" spans="1:13" s="14" customFormat="1" ht="19.95" customHeight="1" x14ac:dyDescent="0.3">
      <c r="A26" s="10" t="s">
        <v>41</v>
      </c>
      <c r="B26" s="11"/>
      <c r="C26" s="11"/>
      <c r="D26" s="12"/>
      <c r="E26" s="13">
        <v>41834</v>
      </c>
      <c r="F26" s="13">
        <v>35354</v>
      </c>
      <c r="G26" s="13">
        <v>34667</v>
      </c>
      <c r="H26" s="13">
        <v>687</v>
      </c>
      <c r="I26" s="13">
        <v>16</v>
      </c>
      <c r="J26" s="13">
        <v>1</v>
      </c>
      <c r="K26" s="13">
        <v>79</v>
      </c>
      <c r="L26" s="13">
        <v>0</v>
      </c>
      <c r="M26" s="13">
        <v>0</v>
      </c>
    </row>
    <row r="27" spans="1:13" ht="19.95" customHeight="1" x14ac:dyDescent="0.3">
      <c r="A27" s="4" t="str">
        <f>"320701"</f>
        <v>320701</v>
      </c>
      <c r="B27" s="4" t="s">
        <v>42</v>
      </c>
      <c r="C27" s="4" t="s">
        <v>43</v>
      </c>
      <c r="D27" s="4" t="s">
        <v>16</v>
      </c>
      <c r="E27" s="4">
        <v>3507</v>
      </c>
      <c r="F27" s="4">
        <v>3045</v>
      </c>
      <c r="G27" s="4">
        <v>2905</v>
      </c>
      <c r="H27" s="4">
        <v>140</v>
      </c>
      <c r="I27" s="4">
        <v>1</v>
      </c>
      <c r="J27" s="4">
        <v>0</v>
      </c>
      <c r="K27" s="4">
        <v>12</v>
      </c>
      <c r="L27" s="4">
        <v>0</v>
      </c>
      <c r="M27" s="4">
        <v>0</v>
      </c>
    </row>
    <row r="28" spans="1:13" ht="19.95" customHeight="1" x14ac:dyDescent="0.3">
      <c r="A28" s="4" t="str">
        <f>"320702"</f>
        <v>320702</v>
      </c>
      <c r="B28" s="4" t="s">
        <v>44</v>
      </c>
      <c r="C28" s="4" t="s">
        <v>43</v>
      </c>
      <c r="D28" s="4" t="s">
        <v>16</v>
      </c>
      <c r="E28" s="4">
        <v>5352</v>
      </c>
      <c r="F28" s="4">
        <v>4463</v>
      </c>
      <c r="G28" s="4">
        <v>4405</v>
      </c>
      <c r="H28" s="4">
        <v>58</v>
      </c>
      <c r="I28" s="4">
        <v>0</v>
      </c>
      <c r="J28" s="4">
        <v>1</v>
      </c>
      <c r="K28" s="4">
        <v>8</v>
      </c>
      <c r="L28" s="4">
        <v>0</v>
      </c>
      <c r="M28" s="4">
        <v>0</v>
      </c>
    </row>
    <row r="29" spans="1:13" ht="19.95" customHeight="1" x14ac:dyDescent="0.3">
      <c r="A29" s="4" t="str">
        <f>"320703"</f>
        <v>320703</v>
      </c>
      <c r="B29" s="4" t="s">
        <v>45</v>
      </c>
      <c r="C29" s="4" t="s">
        <v>43</v>
      </c>
      <c r="D29" s="4" t="s">
        <v>16</v>
      </c>
      <c r="E29" s="4">
        <v>12483</v>
      </c>
      <c r="F29" s="4">
        <v>10606</v>
      </c>
      <c r="G29" s="4">
        <v>10477</v>
      </c>
      <c r="H29" s="4">
        <v>129</v>
      </c>
      <c r="I29" s="4">
        <v>4</v>
      </c>
      <c r="J29" s="4">
        <v>0</v>
      </c>
      <c r="K29" s="4">
        <v>25</v>
      </c>
      <c r="L29" s="4">
        <v>0</v>
      </c>
      <c r="M29" s="4">
        <v>0</v>
      </c>
    </row>
    <row r="30" spans="1:13" ht="19.95" customHeight="1" x14ac:dyDescent="0.3">
      <c r="A30" s="4" t="str">
        <f>"320704"</f>
        <v>320704</v>
      </c>
      <c r="B30" s="4" t="s">
        <v>46</v>
      </c>
      <c r="C30" s="4" t="s">
        <v>43</v>
      </c>
      <c r="D30" s="4" t="s">
        <v>16</v>
      </c>
      <c r="E30" s="4">
        <v>5650</v>
      </c>
      <c r="F30" s="4">
        <v>4885</v>
      </c>
      <c r="G30" s="4">
        <v>4747</v>
      </c>
      <c r="H30" s="4">
        <v>138</v>
      </c>
      <c r="I30" s="4">
        <v>5</v>
      </c>
      <c r="J30" s="4">
        <v>0</v>
      </c>
      <c r="K30" s="4">
        <v>9</v>
      </c>
      <c r="L30" s="4">
        <v>0</v>
      </c>
      <c r="M30" s="4">
        <v>0</v>
      </c>
    </row>
    <row r="31" spans="1:13" ht="19.95" customHeight="1" x14ac:dyDescent="0.3">
      <c r="A31" s="4" t="str">
        <f>"320705"</f>
        <v>320705</v>
      </c>
      <c r="B31" s="4" t="s">
        <v>47</v>
      </c>
      <c r="C31" s="4" t="s">
        <v>43</v>
      </c>
      <c r="D31" s="4" t="s">
        <v>16</v>
      </c>
      <c r="E31" s="4">
        <v>3841</v>
      </c>
      <c r="F31" s="4">
        <v>3187</v>
      </c>
      <c r="G31" s="4">
        <v>3147</v>
      </c>
      <c r="H31" s="4">
        <v>40</v>
      </c>
      <c r="I31" s="4">
        <v>3</v>
      </c>
      <c r="J31" s="4">
        <v>0</v>
      </c>
      <c r="K31" s="4">
        <v>3</v>
      </c>
      <c r="L31" s="4">
        <v>0</v>
      </c>
      <c r="M31" s="4">
        <v>0</v>
      </c>
    </row>
    <row r="32" spans="1:13" ht="19.95" customHeight="1" x14ac:dyDescent="0.3">
      <c r="A32" s="4" t="str">
        <f>"320706"</f>
        <v>320706</v>
      </c>
      <c r="B32" s="4" t="s">
        <v>48</v>
      </c>
      <c r="C32" s="4" t="s">
        <v>43</v>
      </c>
      <c r="D32" s="4" t="s">
        <v>16</v>
      </c>
      <c r="E32" s="4">
        <v>11001</v>
      </c>
      <c r="F32" s="4">
        <v>9168</v>
      </c>
      <c r="G32" s="4">
        <v>8986</v>
      </c>
      <c r="H32" s="4">
        <v>182</v>
      </c>
      <c r="I32" s="4">
        <v>3</v>
      </c>
      <c r="J32" s="4">
        <v>0</v>
      </c>
      <c r="K32" s="4">
        <v>22</v>
      </c>
      <c r="L32" s="4">
        <v>0</v>
      </c>
      <c r="M32" s="4">
        <v>0</v>
      </c>
    </row>
    <row r="33" spans="1:13" s="14" customFormat="1" ht="19.95" customHeight="1" x14ac:dyDescent="0.3">
      <c r="A33" s="10" t="s">
        <v>49</v>
      </c>
      <c r="B33" s="11"/>
      <c r="C33" s="11"/>
      <c r="D33" s="12"/>
      <c r="E33" s="13">
        <v>58213</v>
      </c>
      <c r="F33" s="13">
        <v>48357</v>
      </c>
      <c r="G33" s="13">
        <v>47944</v>
      </c>
      <c r="H33" s="13">
        <v>413</v>
      </c>
      <c r="I33" s="13">
        <v>5</v>
      </c>
      <c r="J33" s="13">
        <v>0</v>
      </c>
      <c r="K33" s="13">
        <v>137</v>
      </c>
      <c r="L33" s="13">
        <v>0</v>
      </c>
      <c r="M33" s="13">
        <v>0</v>
      </c>
    </row>
    <row r="34" spans="1:13" ht="19.95" customHeight="1" x14ac:dyDescent="0.3">
      <c r="A34" s="4" t="str">
        <f>"321001"</f>
        <v>321001</v>
      </c>
      <c r="B34" s="4" t="s">
        <v>50</v>
      </c>
      <c r="C34" s="4" t="s">
        <v>51</v>
      </c>
      <c r="D34" s="4" t="s">
        <v>16</v>
      </c>
      <c r="E34" s="4">
        <v>16925</v>
      </c>
      <c r="F34" s="4">
        <v>14107</v>
      </c>
      <c r="G34" s="4">
        <v>14008</v>
      </c>
      <c r="H34" s="4">
        <v>99</v>
      </c>
      <c r="I34" s="4">
        <v>3</v>
      </c>
      <c r="J34" s="4">
        <v>0</v>
      </c>
      <c r="K34" s="4">
        <v>37</v>
      </c>
      <c r="L34" s="4">
        <v>0</v>
      </c>
      <c r="M34" s="4">
        <v>0</v>
      </c>
    </row>
    <row r="35" spans="1:13" ht="19.95" customHeight="1" x14ac:dyDescent="0.3">
      <c r="A35" s="4" t="str">
        <f>"321002"</f>
        <v>321002</v>
      </c>
      <c r="B35" s="4" t="s">
        <v>52</v>
      </c>
      <c r="C35" s="4" t="s">
        <v>51</v>
      </c>
      <c r="D35" s="4" t="s">
        <v>16</v>
      </c>
      <c r="E35" s="4">
        <v>2637</v>
      </c>
      <c r="F35" s="4">
        <v>2150</v>
      </c>
      <c r="G35" s="4">
        <v>2136</v>
      </c>
      <c r="H35" s="4">
        <v>14</v>
      </c>
      <c r="I35" s="4">
        <v>0</v>
      </c>
      <c r="J35" s="4">
        <v>0</v>
      </c>
      <c r="K35" s="4">
        <v>14</v>
      </c>
      <c r="L35" s="4">
        <v>0</v>
      </c>
      <c r="M35" s="4">
        <v>0</v>
      </c>
    </row>
    <row r="36" spans="1:13" ht="19.95" customHeight="1" x14ac:dyDescent="0.3">
      <c r="A36" s="4" t="str">
        <f>"321003"</f>
        <v>321003</v>
      </c>
      <c r="B36" s="4" t="s">
        <v>53</v>
      </c>
      <c r="C36" s="4" t="s">
        <v>51</v>
      </c>
      <c r="D36" s="4" t="s">
        <v>16</v>
      </c>
      <c r="E36" s="4">
        <v>18057</v>
      </c>
      <c r="F36" s="4">
        <v>14919</v>
      </c>
      <c r="G36" s="4">
        <v>14763</v>
      </c>
      <c r="H36" s="4">
        <v>156</v>
      </c>
      <c r="I36" s="4">
        <v>0</v>
      </c>
      <c r="J36" s="4">
        <v>0</v>
      </c>
      <c r="K36" s="4">
        <v>41</v>
      </c>
      <c r="L36" s="4">
        <v>0</v>
      </c>
      <c r="M36" s="4">
        <v>0</v>
      </c>
    </row>
    <row r="37" spans="1:13" ht="19.95" customHeight="1" x14ac:dyDescent="0.3">
      <c r="A37" s="4" t="str">
        <f>"321004"</f>
        <v>321004</v>
      </c>
      <c r="B37" s="4" t="s">
        <v>54</v>
      </c>
      <c r="C37" s="4" t="s">
        <v>51</v>
      </c>
      <c r="D37" s="4" t="s">
        <v>16</v>
      </c>
      <c r="E37" s="4">
        <v>17383</v>
      </c>
      <c r="F37" s="4">
        <v>14598</v>
      </c>
      <c r="G37" s="4">
        <v>14544</v>
      </c>
      <c r="H37" s="4">
        <v>54</v>
      </c>
      <c r="I37" s="4">
        <v>0</v>
      </c>
      <c r="J37" s="4">
        <v>0</v>
      </c>
      <c r="K37" s="4">
        <v>38</v>
      </c>
      <c r="L37" s="4">
        <v>0</v>
      </c>
      <c r="M37" s="4">
        <v>0</v>
      </c>
    </row>
    <row r="38" spans="1:13" ht="19.95" customHeight="1" x14ac:dyDescent="0.3">
      <c r="A38" s="4" t="str">
        <f>"321005"</f>
        <v>321005</v>
      </c>
      <c r="B38" s="4" t="s">
        <v>55</v>
      </c>
      <c r="C38" s="4" t="s">
        <v>51</v>
      </c>
      <c r="D38" s="4" t="s">
        <v>16</v>
      </c>
      <c r="E38" s="4">
        <v>3211</v>
      </c>
      <c r="F38" s="4">
        <v>2583</v>
      </c>
      <c r="G38" s="4">
        <v>2493</v>
      </c>
      <c r="H38" s="4">
        <v>90</v>
      </c>
      <c r="I38" s="4">
        <v>2</v>
      </c>
      <c r="J38" s="4">
        <v>0</v>
      </c>
      <c r="K38" s="4">
        <v>7</v>
      </c>
      <c r="L38" s="4">
        <v>0</v>
      </c>
      <c r="M38" s="4">
        <v>0</v>
      </c>
    </row>
    <row r="39" spans="1:13" s="14" customFormat="1" ht="19.95" customHeight="1" x14ac:dyDescent="0.3">
      <c r="A39" s="10" t="s">
        <v>56</v>
      </c>
      <c r="B39" s="11"/>
      <c r="C39" s="11"/>
      <c r="D39" s="12"/>
      <c r="E39" s="13">
        <v>78604</v>
      </c>
      <c r="F39" s="13">
        <v>62977</v>
      </c>
      <c r="G39" s="13">
        <v>61833</v>
      </c>
      <c r="H39" s="13">
        <v>1144</v>
      </c>
      <c r="I39" s="13">
        <v>26</v>
      </c>
      <c r="J39" s="13">
        <v>1</v>
      </c>
      <c r="K39" s="13">
        <v>149</v>
      </c>
      <c r="L39" s="13">
        <v>0</v>
      </c>
      <c r="M39" s="13">
        <v>0</v>
      </c>
    </row>
    <row r="40" spans="1:13" ht="19.95" customHeight="1" x14ac:dyDescent="0.3">
      <c r="A40" s="4" t="str">
        <f>"321101"</f>
        <v>321101</v>
      </c>
      <c r="B40" s="4" t="s">
        <v>57</v>
      </c>
      <c r="C40" s="4" t="s">
        <v>58</v>
      </c>
      <c r="D40" s="4" t="s">
        <v>16</v>
      </c>
      <c r="E40" s="4">
        <v>27661</v>
      </c>
      <c r="F40" s="4">
        <v>21431</v>
      </c>
      <c r="G40" s="4">
        <v>20903</v>
      </c>
      <c r="H40" s="4">
        <v>528</v>
      </c>
      <c r="I40" s="4">
        <v>12</v>
      </c>
      <c r="J40" s="4">
        <v>1</v>
      </c>
      <c r="K40" s="4">
        <v>25</v>
      </c>
      <c r="L40" s="4">
        <v>0</v>
      </c>
      <c r="M40" s="4">
        <v>0</v>
      </c>
    </row>
    <row r="41" spans="1:13" ht="19.95" customHeight="1" x14ac:dyDescent="0.3">
      <c r="A41" s="4" t="str">
        <f>"321102"</f>
        <v>321102</v>
      </c>
      <c r="B41" s="4" t="s">
        <v>59</v>
      </c>
      <c r="C41" s="4" t="s">
        <v>58</v>
      </c>
      <c r="D41" s="4" t="s">
        <v>16</v>
      </c>
      <c r="E41" s="4">
        <v>13842</v>
      </c>
      <c r="F41" s="4">
        <v>10734</v>
      </c>
      <c r="G41" s="4">
        <v>10486</v>
      </c>
      <c r="H41" s="4">
        <v>248</v>
      </c>
      <c r="I41" s="4">
        <v>4</v>
      </c>
      <c r="J41" s="4">
        <v>0</v>
      </c>
      <c r="K41" s="4">
        <v>18</v>
      </c>
      <c r="L41" s="4">
        <v>0</v>
      </c>
      <c r="M41" s="4">
        <v>0</v>
      </c>
    </row>
    <row r="42" spans="1:13" ht="19.95" customHeight="1" x14ac:dyDescent="0.3">
      <c r="A42" s="4" t="str">
        <f>"321103"</f>
        <v>321103</v>
      </c>
      <c r="B42" s="4" t="s">
        <v>60</v>
      </c>
      <c r="C42" s="4" t="s">
        <v>58</v>
      </c>
      <c r="D42" s="4" t="s">
        <v>16</v>
      </c>
      <c r="E42" s="4">
        <v>1506</v>
      </c>
      <c r="F42" s="4">
        <v>1284</v>
      </c>
      <c r="G42" s="4">
        <v>1212</v>
      </c>
      <c r="H42" s="4">
        <v>72</v>
      </c>
      <c r="I42" s="4">
        <v>6</v>
      </c>
      <c r="J42" s="4">
        <v>0</v>
      </c>
      <c r="K42" s="4">
        <v>3</v>
      </c>
      <c r="L42" s="4">
        <v>0</v>
      </c>
      <c r="M42" s="4">
        <v>0</v>
      </c>
    </row>
    <row r="43" spans="1:13" ht="19.95" customHeight="1" x14ac:dyDescent="0.3">
      <c r="A43" s="4" t="str">
        <f>"321104"</f>
        <v>321104</v>
      </c>
      <c r="B43" s="4" t="s">
        <v>61</v>
      </c>
      <c r="C43" s="4" t="s">
        <v>58</v>
      </c>
      <c r="D43" s="4" t="s">
        <v>16</v>
      </c>
      <c r="E43" s="4">
        <v>35595</v>
      </c>
      <c r="F43" s="4">
        <v>29528</v>
      </c>
      <c r="G43" s="4">
        <v>29232</v>
      </c>
      <c r="H43" s="4">
        <v>296</v>
      </c>
      <c r="I43" s="4">
        <v>4</v>
      </c>
      <c r="J43" s="4">
        <v>0</v>
      </c>
      <c r="K43" s="4">
        <v>103</v>
      </c>
      <c r="L43" s="4">
        <v>0</v>
      </c>
      <c r="M43" s="4">
        <v>0</v>
      </c>
    </row>
    <row r="44" spans="1:13" s="14" customFormat="1" ht="19.95" customHeight="1" x14ac:dyDescent="0.3">
      <c r="A44" s="10" t="s">
        <v>62</v>
      </c>
      <c r="B44" s="11"/>
      <c r="C44" s="11"/>
      <c r="D44" s="12"/>
      <c r="E44" s="13">
        <v>34899</v>
      </c>
      <c r="F44" s="13">
        <v>28915</v>
      </c>
      <c r="G44" s="13">
        <v>28551</v>
      </c>
      <c r="H44" s="13">
        <v>364</v>
      </c>
      <c r="I44" s="13">
        <v>0</v>
      </c>
      <c r="J44" s="13">
        <v>0</v>
      </c>
      <c r="K44" s="13">
        <v>75</v>
      </c>
      <c r="L44" s="13">
        <v>0</v>
      </c>
      <c r="M44" s="13">
        <v>0</v>
      </c>
    </row>
    <row r="45" spans="1:13" ht="19.95" customHeight="1" x14ac:dyDescent="0.3">
      <c r="A45" s="4" t="str">
        <f>"321201"</f>
        <v>321201</v>
      </c>
      <c r="B45" s="4" t="s">
        <v>63</v>
      </c>
      <c r="C45" s="4" t="s">
        <v>64</v>
      </c>
      <c r="D45" s="4" t="s">
        <v>16</v>
      </c>
      <c r="E45" s="4">
        <v>2931</v>
      </c>
      <c r="F45" s="4">
        <v>2403</v>
      </c>
      <c r="G45" s="4">
        <v>2352</v>
      </c>
      <c r="H45" s="4">
        <v>51</v>
      </c>
      <c r="I45" s="4">
        <v>0</v>
      </c>
      <c r="J45" s="4">
        <v>0</v>
      </c>
      <c r="K45" s="4">
        <v>7</v>
      </c>
      <c r="L45" s="4">
        <v>0</v>
      </c>
      <c r="M45" s="4">
        <v>0</v>
      </c>
    </row>
    <row r="46" spans="1:13" ht="19.95" customHeight="1" x14ac:dyDescent="0.3">
      <c r="A46" s="4" t="str">
        <f>"321202"</f>
        <v>321202</v>
      </c>
      <c r="B46" s="4" t="s">
        <v>65</v>
      </c>
      <c r="C46" s="4" t="s">
        <v>64</v>
      </c>
      <c r="D46" s="4" t="s">
        <v>16</v>
      </c>
      <c r="E46" s="4">
        <v>2334</v>
      </c>
      <c r="F46" s="4">
        <v>1879</v>
      </c>
      <c r="G46" s="4">
        <v>1811</v>
      </c>
      <c r="H46" s="4">
        <v>68</v>
      </c>
      <c r="I46" s="4">
        <v>0</v>
      </c>
      <c r="J46" s="4">
        <v>0</v>
      </c>
      <c r="K46" s="4">
        <v>2</v>
      </c>
      <c r="L46" s="4">
        <v>0</v>
      </c>
      <c r="M46" s="4">
        <v>0</v>
      </c>
    </row>
    <row r="47" spans="1:13" ht="19.95" customHeight="1" x14ac:dyDescent="0.3">
      <c r="A47" s="4" t="str">
        <f>"321203"</f>
        <v>321203</v>
      </c>
      <c r="B47" s="4" t="s">
        <v>66</v>
      </c>
      <c r="C47" s="4" t="s">
        <v>64</v>
      </c>
      <c r="D47" s="4" t="s">
        <v>16</v>
      </c>
      <c r="E47" s="4">
        <v>5098</v>
      </c>
      <c r="F47" s="4">
        <v>4249</v>
      </c>
      <c r="G47" s="4">
        <v>4220</v>
      </c>
      <c r="H47" s="4">
        <v>29</v>
      </c>
      <c r="I47" s="4">
        <v>0</v>
      </c>
      <c r="J47" s="4">
        <v>0</v>
      </c>
      <c r="K47" s="4">
        <v>13</v>
      </c>
      <c r="L47" s="4">
        <v>0</v>
      </c>
      <c r="M47" s="4">
        <v>0</v>
      </c>
    </row>
    <row r="48" spans="1:13" ht="19.95" customHeight="1" x14ac:dyDescent="0.3">
      <c r="A48" s="4" t="str">
        <f>"321204"</f>
        <v>321204</v>
      </c>
      <c r="B48" s="4" t="s">
        <v>67</v>
      </c>
      <c r="C48" s="4" t="s">
        <v>64</v>
      </c>
      <c r="D48" s="4" t="s">
        <v>16</v>
      </c>
      <c r="E48" s="4">
        <v>4584</v>
      </c>
      <c r="F48" s="4">
        <v>3754</v>
      </c>
      <c r="G48" s="4">
        <v>3721</v>
      </c>
      <c r="H48" s="4">
        <v>33</v>
      </c>
      <c r="I48" s="4">
        <v>0</v>
      </c>
      <c r="J48" s="4">
        <v>0</v>
      </c>
      <c r="K48" s="4">
        <v>10</v>
      </c>
      <c r="L48" s="4">
        <v>0</v>
      </c>
      <c r="M48" s="4">
        <v>0</v>
      </c>
    </row>
    <row r="49" spans="1:13" ht="19.95" customHeight="1" x14ac:dyDescent="0.3">
      <c r="A49" s="4" t="str">
        <f>"321205"</f>
        <v>321205</v>
      </c>
      <c r="B49" s="4" t="s">
        <v>68</v>
      </c>
      <c r="C49" s="4" t="s">
        <v>64</v>
      </c>
      <c r="D49" s="4" t="s">
        <v>16</v>
      </c>
      <c r="E49" s="4">
        <v>16871</v>
      </c>
      <c r="F49" s="4">
        <v>14114</v>
      </c>
      <c r="G49" s="4">
        <v>13972</v>
      </c>
      <c r="H49" s="4">
        <v>142</v>
      </c>
      <c r="I49" s="4">
        <v>0</v>
      </c>
      <c r="J49" s="4">
        <v>0</v>
      </c>
      <c r="K49" s="4">
        <v>33</v>
      </c>
      <c r="L49" s="4">
        <v>0</v>
      </c>
      <c r="M49" s="4">
        <v>0</v>
      </c>
    </row>
    <row r="50" spans="1:13" ht="19.95" customHeight="1" x14ac:dyDescent="0.3">
      <c r="A50" s="4" t="str">
        <f>"321206"</f>
        <v>321206</v>
      </c>
      <c r="B50" s="4" t="s">
        <v>69</v>
      </c>
      <c r="C50" s="4" t="s">
        <v>64</v>
      </c>
      <c r="D50" s="4" t="s">
        <v>16</v>
      </c>
      <c r="E50" s="4">
        <v>3081</v>
      </c>
      <c r="F50" s="4">
        <v>2516</v>
      </c>
      <c r="G50" s="4">
        <v>2475</v>
      </c>
      <c r="H50" s="4">
        <v>41</v>
      </c>
      <c r="I50" s="4">
        <v>0</v>
      </c>
      <c r="J50" s="4">
        <v>0</v>
      </c>
      <c r="K50" s="4">
        <v>10</v>
      </c>
      <c r="L50" s="4">
        <v>0</v>
      </c>
      <c r="M50" s="4">
        <v>0</v>
      </c>
    </row>
    <row r="51" spans="1:13" ht="19.95" customHeight="1" x14ac:dyDescent="0.3">
      <c r="A51" s="5" t="s">
        <v>70</v>
      </c>
      <c r="B51" s="6"/>
      <c r="C51" s="6"/>
      <c r="D51" s="7"/>
      <c r="E51" s="4">
        <v>109779</v>
      </c>
      <c r="F51" s="4">
        <v>90064</v>
      </c>
      <c r="G51" s="4">
        <v>88766</v>
      </c>
      <c r="H51" s="4">
        <v>1298</v>
      </c>
      <c r="I51" s="4">
        <v>13</v>
      </c>
      <c r="J51" s="4">
        <v>1</v>
      </c>
      <c r="K51" s="4">
        <v>221</v>
      </c>
      <c r="L51" s="4">
        <v>0</v>
      </c>
      <c r="M51" s="4">
        <v>0</v>
      </c>
    </row>
    <row r="52" spans="1:13" ht="19.95" customHeight="1" x14ac:dyDescent="0.3">
      <c r="A52" s="4" t="str">
        <f>"321401"</f>
        <v>321401</v>
      </c>
      <c r="B52" s="4" t="s">
        <v>71</v>
      </c>
      <c r="C52" s="4" t="s">
        <v>72</v>
      </c>
      <c r="D52" s="4" t="s">
        <v>16</v>
      </c>
      <c r="E52" s="4">
        <v>58011</v>
      </c>
      <c r="F52" s="4">
        <v>48382</v>
      </c>
      <c r="G52" s="4">
        <v>48012</v>
      </c>
      <c r="H52" s="4">
        <v>370</v>
      </c>
      <c r="I52" s="4">
        <v>0</v>
      </c>
      <c r="J52" s="4">
        <v>0</v>
      </c>
      <c r="K52" s="4">
        <v>110</v>
      </c>
      <c r="L52" s="4">
        <v>0</v>
      </c>
      <c r="M52" s="4">
        <v>0</v>
      </c>
    </row>
    <row r="53" spans="1:13" ht="19.95" customHeight="1" x14ac:dyDescent="0.3">
      <c r="A53" s="4" t="str">
        <f>"321402"</f>
        <v>321402</v>
      </c>
      <c r="B53" s="4" t="s">
        <v>73</v>
      </c>
      <c r="C53" s="4" t="s">
        <v>72</v>
      </c>
      <c r="D53" s="4" t="s">
        <v>16</v>
      </c>
      <c r="E53" s="4">
        <v>5368</v>
      </c>
      <c r="F53" s="4">
        <v>4402</v>
      </c>
      <c r="G53" s="4">
        <v>4308</v>
      </c>
      <c r="H53" s="4">
        <v>94</v>
      </c>
      <c r="I53" s="4">
        <v>0</v>
      </c>
      <c r="J53" s="4">
        <v>0</v>
      </c>
      <c r="K53" s="4">
        <v>12</v>
      </c>
      <c r="L53" s="4">
        <v>0</v>
      </c>
      <c r="M53" s="4">
        <v>0</v>
      </c>
    </row>
    <row r="54" spans="1:13" ht="19.95" customHeight="1" x14ac:dyDescent="0.3">
      <c r="A54" s="4" t="str">
        <f>"321403"</f>
        <v>321403</v>
      </c>
      <c r="B54" s="4" t="s">
        <v>74</v>
      </c>
      <c r="C54" s="4" t="s">
        <v>72</v>
      </c>
      <c r="D54" s="4" t="s">
        <v>16</v>
      </c>
      <c r="E54" s="4">
        <v>4265</v>
      </c>
      <c r="F54" s="4">
        <v>3564</v>
      </c>
      <c r="G54" s="4">
        <v>3504</v>
      </c>
      <c r="H54" s="4">
        <v>60</v>
      </c>
      <c r="I54" s="4">
        <v>1</v>
      </c>
      <c r="J54" s="4">
        <v>0</v>
      </c>
      <c r="K54" s="4">
        <v>14</v>
      </c>
      <c r="L54" s="4">
        <v>0</v>
      </c>
      <c r="M54" s="4">
        <v>0</v>
      </c>
    </row>
    <row r="55" spans="1:13" ht="19.95" customHeight="1" x14ac:dyDescent="0.3">
      <c r="A55" s="4" t="str">
        <f>"321404"</f>
        <v>321404</v>
      </c>
      <c r="B55" s="4" t="s">
        <v>75</v>
      </c>
      <c r="C55" s="4" t="s">
        <v>72</v>
      </c>
      <c r="D55" s="4" t="s">
        <v>16</v>
      </c>
      <c r="E55" s="4">
        <v>6809</v>
      </c>
      <c r="F55" s="4">
        <v>5562</v>
      </c>
      <c r="G55" s="4">
        <v>5519</v>
      </c>
      <c r="H55" s="4">
        <v>43</v>
      </c>
      <c r="I55" s="4">
        <v>0</v>
      </c>
      <c r="J55" s="4">
        <v>0</v>
      </c>
      <c r="K55" s="4">
        <v>20</v>
      </c>
      <c r="L55" s="4">
        <v>0</v>
      </c>
      <c r="M55" s="4">
        <v>0</v>
      </c>
    </row>
    <row r="56" spans="1:13" ht="19.95" customHeight="1" x14ac:dyDescent="0.3">
      <c r="A56" s="4" t="str">
        <f>"321405"</f>
        <v>321405</v>
      </c>
      <c r="B56" s="4" t="s">
        <v>76</v>
      </c>
      <c r="C56" s="4" t="s">
        <v>72</v>
      </c>
      <c r="D56" s="4" t="s">
        <v>16</v>
      </c>
      <c r="E56" s="4">
        <v>3114</v>
      </c>
      <c r="F56" s="4">
        <v>2613</v>
      </c>
      <c r="G56" s="4">
        <v>2511</v>
      </c>
      <c r="H56" s="4">
        <v>102</v>
      </c>
      <c r="I56" s="4">
        <v>2</v>
      </c>
      <c r="J56" s="4">
        <v>0</v>
      </c>
      <c r="K56" s="4">
        <v>12</v>
      </c>
      <c r="L56" s="4">
        <v>0</v>
      </c>
      <c r="M56" s="4">
        <v>0</v>
      </c>
    </row>
    <row r="57" spans="1:13" ht="19.95" customHeight="1" x14ac:dyDescent="0.3">
      <c r="A57" s="4" t="str">
        <f>"321406"</f>
        <v>321406</v>
      </c>
      <c r="B57" s="4" t="s">
        <v>77</v>
      </c>
      <c r="C57" s="4" t="s">
        <v>72</v>
      </c>
      <c r="D57" s="4" t="s">
        <v>16</v>
      </c>
      <c r="E57" s="4">
        <v>6547</v>
      </c>
      <c r="F57" s="4">
        <v>5246</v>
      </c>
      <c r="G57" s="4">
        <v>4968</v>
      </c>
      <c r="H57" s="4">
        <v>278</v>
      </c>
      <c r="I57" s="4">
        <v>5</v>
      </c>
      <c r="J57" s="4">
        <v>1</v>
      </c>
      <c r="K57" s="4">
        <v>8</v>
      </c>
      <c r="L57" s="4">
        <v>0</v>
      </c>
      <c r="M57" s="4">
        <v>0</v>
      </c>
    </row>
    <row r="58" spans="1:13" ht="19.95" customHeight="1" x14ac:dyDescent="0.3">
      <c r="A58" s="4" t="str">
        <f>"321408"</f>
        <v>321408</v>
      </c>
      <c r="B58" s="4" t="s">
        <v>78</v>
      </c>
      <c r="C58" s="4" t="s">
        <v>72</v>
      </c>
      <c r="D58" s="4" t="s">
        <v>16</v>
      </c>
      <c r="E58" s="4">
        <v>2795</v>
      </c>
      <c r="F58" s="4">
        <v>2315</v>
      </c>
      <c r="G58" s="4">
        <v>2272</v>
      </c>
      <c r="H58" s="4">
        <v>43</v>
      </c>
      <c r="I58" s="4">
        <v>0</v>
      </c>
      <c r="J58" s="4">
        <v>0</v>
      </c>
      <c r="K58" s="4">
        <v>4</v>
      </c>
      <c r="L58" s="4">
        <v>0</v>
      </c>
      <c r="M58" s="4">
        <v>0</v>
      </c>
    </row>
    <row r="59" spans="1:13" ht="19.95" customHeight="1" x14ac:dyDescent="0.3">
      <c r="A59" s="4" t="str">
        <f>"321409"</f>
        <v>321409</v>
      </c>
      <c r="B59" s="4" t="s">
        <v>79</v>
      </c>
      <c r="C59" s="4" t="s">
        <v>72</v>
      </c>
      <c r="D59" s="4" t="s">
        <v>16</v>
      </c>
      <c r="E59" s="4">
        <v>3459</v>
      </c>
      <c r="F59" s="4">
        <v>2784</v>
      </c>
      <c r="G59" s="4">
        <v>2719</v>
      </c>
      <c r="H59" s="4">
        <v>65</v>
      </c>
      <c r="I59" s="4">
        <v>1</v>
      </c>
      <c r="J59" s="4">
        <v>0</v>
      </c>
      <c r="K59" s="4">
        <v>9</v>
      </c>
      <c r="L59" s="4">
        <v>0</v>
      </c>
      <c r="M59" s="4">
        <v>0</v>
      </c>
    </row>
    <row r="60" spans="1:13" ht="19.95" customHeight="1" x14ac:dyDescent="0.3">
      <c r="A60" s="4" t="str">
        <f>"321410"</f>
        <v>321410</v>
      </c>
      <c r="B60" s="4" t="s">
        <v>80</v>
      </c>
      <c r="C60" s="4" t="s">
        <v>72</v>
      </c>
      <c r="D60" s="4" t="s">
        <v>16</v>
      </c>
      <c r="E60" s="4">
        <v>15555</v>
      </c>
      <c r="F60" s="4">
        <v>12089</v>
      </c>
      <c r="G60" s="4">
        <v>11871</v>
      </c>
      <c r="H60" s="4">
        <v>218</v>
      </c>
      <c r="I60" s="4">
        <v>4</v>
      </c>
      <c r="J60" s="4">
        <v>0</v>
      </c>
      <c r="K60" s="4">
        <v>24</v>
      </c>
      <c r="L60" s="4">
        <v>0</v>
      </c>
      <c r="M60" s="4">
        <v>0</v>
      </c>
    </row>
    <row r="61" spans="1:13" ht="19.95" customHeight="1" x14ac:dyDescent="0.3">
      <c r="A61" s="4" t="str">
        <f>"321411"</f>
        <v>321411</v>
      </c>
      <c r="B61" s="4" t="s">
        <v>81</v>
      </c>
      <c r="C61" s="4" t="s">
        <v>72</v>
      </c>
      <c r="D61" s="4" t="s">
        <v>16</v>
      </c>
      <c r="E61" s="4">
        <v>3856</v>
      </c>
      <c r="F61" s="4">
        <v>3107</v>
      </c>
      <c r="G61" s="4">
        <v>3082</v>
      </c>
      <c r="H61" s="4">
        <v>25</v>
      </c>
      <c r="I61" s="4">
        <v>0</v>
      </c>
      <c r="J61" s="4">
        <v>0</v>
      </c>
      <c r="K61" s="4">
        <v>8</v>
      </c>
      <c r="L61" s="4">
        <v>0</v>
      </c>
      <c r="M61" s="4">
        <v>0</v>
      </c>
    </row>
    <row r="62" spans="1:13" s="14" customFormat="1" ht="19.95" customHeight="1" x14ac:dyDescent="0.3">
      <c r="A62" s="10" t="s">
        <v>82</v>
      </c>
      <c r="B62" s="11"/>
      <c r="C62" s="11"/>
      <c r="D62" s="12"/>
      <c r="E62" s="13">
        <v>31861</v>
      </c>
      <c r="F62" s="13">
        <v>26404</v>
      </c>
      <c r="G62" s="13">
        <v>26018</v>
      </c>
      <c r="H62" s="13">
        <v>386</v>
      </c>
      <c r="I62" s="13">
        <v>2</v>
      </c>
      <c r="J62" s="13">
        <v>0</v>
      </c>
      <c r="K62" s="13">
        <v>157</v>
      </c>
      <c r="L62" s="13">
        <v>0</v>
      </c>
      <c r="M62" s="13">
        <v>0</v>
      </c>
    </row>
    <row r="63" spans="1:13" ht="19.95" customHeight="1" x14ac:dyDescent="0.3">
      <c r="A63" s="4" t="str">
        <f>"321801"</f>
        <v>321801</v>
      </c>
      <c r="B63" s="4" t="s">
        <v>83</v>
      </c>
      <c r="C63" s="4" t="s">
        <v>84</v>
      </c>
      <c r="D63" s="4" t="s">
        <v>16</v>
      </c>
      <c r="E63" s="4">
        <v>3735</v>
      </c>
      <c r="F63" s="4">
        <v>3090</v>
      </c>
      <c r="G63" s="4">
        <v>3031</v>
      </c>
      <c r="H63" s="4">
        <v>59</v>
      </c>
      <c r="I63" s="4">
        <v>0</v>
      </c>
      <c r="J63" s="4">
        <v>0</v>
      </c>
      <c r="K63" s="4">
        <v>13</v>
      </c>
      <c r="L63" s="4">
        <v>0</v>
      </c>
      <c r="M63" s="4">
        <v>0</v>
      </c>
    </row>
    <row r="64" spans="1:13" ht="19.95" customHeight="1" x14ac:dyDescent="0.3">
      <c r="A64" s="4" t="str">
        <f>"321802"</f>
        <v>321802</v>
      </c>
      <c r="B64" s="4" t="s">
        <v>85</v>
      </c>
      <c r="C64" s="4" t="s">
        <v>84</v>
      </c>
      <c r="D64" s="4" t="s">
        <v>16</v>
      </c>
      <c r="E64" s="4">
        <v>11908</v>
      </c>
      <c r="F64" s="4">
        <v>9973</v>
      </c>
      <c r="G64" s="4">
        <v>9872</v>
      </c>
      <c r="H64" s="4">
        <v>101</v>
      </c>
      <c r="I64" s="4">
        <v>1</v>
      </c>
      <c r="J64" s="4">
        <v>0</v>
      </c>
      <c r="K64" s="4">
        <v>28</v>
      </c>
      <c r="L64" s="4">
        <v>0</v>
      </c>
      <c r="M64" s="4">
        <v>0</v>
      </c>
    </row>
    <row r="65" spans="1:13" ht="19.95" customHeight="1" x14ac:dyDescent="0.3">
      <c r="A65" s="4" t="str">
        <f>"321803"</f>
        <v>321803</v>
      </c>
      <c r="B65" s="4" t="s">
        <v>86</v>
      </c>
      <c r="C65" s="4" t="s">
        <v>84</v>
      </c>
      <c r="D65" s="4" t="s">
        <v>16</v>
      </c>
      <c r="E65" s="4">
        <v>3198</v>
      </c>
      <c r="F65" s="4">
        <v>2630</v>
      </c>
      <c r="G65" s="4">
        <v>2581</v>
      </c>
      <c r="H65" s="4">
        <v>49</v>
      </c>
      <c r="I65" s="4">
        <v>0</v>
      </c>
      <c r="J65" s="4">
        <v>0</v>
      </c>
      <c r="K65" s="4">
        <v>4</v>
      </c>
      <c r="L65" s="4">
        <v>0</v>
      </c>
      <c r="M65" s="4">
        <v>0</v>
      </c>
    </row>
    <row r="66" spans="1:13" ht="19.95" customHeight="1" x14ac:dyDescent="0.3">
      <c r="A66" s="4" t="str">
        <f>"321804"</f>
        <v>321804</v>
      </c>
      <c r="B66" s="4" t="s">
        <v>87</v>
      </c>
      <c r="C66" s="4" t="s">
        <v>84</v>
      </c>
      <c r="D66" s="4" t="s">
        <v>16</v>
      </c>
      <c r="E66" s="4">
        <v>6808</v>
      </c>
      <c r="F66" s="4">
        <v>5553</v>
      </c>
      <c r="G66" s="4">
        <v>5476</v>
      </c>
      <c r="H66" s="4">
        <v>77</v>
      </c>
      <c r="I66" s="4">
        <v>1</v>
      </c>
      <c r="J66" s="4">
        <v>0</v>
      </c>
      <c r="K66" s="4">
        <v>98</v>
      </c>
      <c r="L66" s="4">
        <v>0</v>
      </c>
      <c r="M66" s="4">
        <v>0</v>
      </c>
    </row>
    <row r="67" spans="1:13" ht="19.95" customHeight="1" x14ac:dyDescent="0.3">
      <c r="A67" s="4" t="str">
        <f>"321805"</f>
        <v>321805</v>
      </c>
      <c r="B67" s="4" t="s">
        <v>88</v>
      </c>
      <c r="C67" s="4" t="s">
        <v>84</v>
      </c>
      <c r="D67" s="4" t="s">
        <v>16</v>
      </c>
      <c r="E67" s="4">
        <v>6212</v>
      </c>
      <c r="F67" s="4">
        <v>5158</v>
      </c>
      <c r="G67" s="4">
        <v>5058</v>
      </c>
      <c r="H67" s="4">
        <v>100</v>
      </c>
      <c r="I67" s="4">
        <v>0</v>
      </c>
      <c r="J67" s="4">
        <v>0</v>
      </c>
      <c r="K67" s="4">
        <v>14</v>
      </c>
      <c r="L67" s="4">
        <v>0</v>
      </c>
      <c r="M67" s="4">
        <v>0</v>
      </c>
    </row>
    <row r="68" spans="1:13" s="14" customFormat="1" ht="19.95" customHeight="1" x14ac:dyDescent="0.3">
      <c r="A68" s="10" t="s">
        <v>89</v>
      </c>
      <c r="B68" s="11"/>
      <c r="C68" s="11"/>
      <c r="D68" s="12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9.95" customHeight="1" x14ac:dyDescent="0.3">
      <c r="A69" s="4" t="str">
        <f>"326201"</f>
        <v>326201</v>
      </c>
      <c r="B69" s="4" t="s">
        <v>90</v>
      </c>
      <c r="C69" s="4" t="s">
        <v>16</v>
      </c>
      <c r="D69" s="4" t="s">
        <v>16</v>
      </c>
      <c r="E69" s="4">
        <v>331345</v>
      </c>
      <c r="F69" s="4">
        <v>277395</v>
      </c>
      <c r="G69" s="4">
        <v>272811</v>
      </c>
      <c r="H69" s="4">
        <v>4584</v>
      </c>
      <c r="I69" s="4">
        <v>35</v>
      </c>
      <c r="J69" s="4">
        <v>0</v>
      </c>
      <c r="K69" s="4">
        <v>859</v>
      </c>
      <c r="L69" s="4">
        <v>0</v>
      </c>
      <c r="M69" s="4">
        <v>0</v>
      </c>
    </row>
    <row r="70" spans="1:13" s="14" customFormat="1" ht="19.95" customHeight="1" x14ac:dyDescent="0.3">
      <c r="A70" s="10" t="s">
        <v>89</v>
      </c>
      <c r="B70" s="11"/>
      <c r="C70" s="11"/>
      <c r="D70" s="12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9.95" customHeight="1" x14ac:dyDescent="0.3">
      <c r="A71" s="4" t="str">
        <f>"326301"</f>
        <v>326301</v>
      </c>
      <c r="B71" s="4" t="s">
        <v>91</v>
      </c>
      <c r="C71" s="4" t="s">
        <v>92</v>
      </c>
      <c r="D71" s="4" t="s">
        <v>16</v>
      </c>
      <c r="E71" s="4">
        <v>34220</v>
      </c>
      <c r="F71" s="4">
        <v>29224</v>
      </c>
      <c r="G71" s="4">
        <v>28799</v>
      </c>
      <c r="H71" s="4">
        <v>425</v>
      </c>
      <c r="I71" s="4">
        <v>6</v>
      </c>
      <c r="J71" s="4">
        <v>0</v>
      </c>
      <c r="K71" s="4">
        <v>56</v>
      </c>
      <c r="L71" s="4">
        <v>0</v>
      </c>
      <c r="M71" s="4">
        <v>0</v>
      </c>
    </row>
    <row r="72" spans="1:13" s="9" customFormat="1" ht="19.95" customHeight="1" x14ac:dyDescent="0.3">
      <c r="A72" s="8" t="s">
        <v>93</v>
      </c>
      <c r="B72" s="8"/>
      <c r="C72" s="8"/>
      <c r="D72" s="8"/>
      <c r="E72" s="8">
        <v>923532</v>
      </c>
      <c r="F72" s="8">
        <v>765362</v>
      </c>
      <c r="G72" s="8">
        <v>753665</v>
      </c>
      <c r="H72" s="8">
        <v>11697</v>
      </c>
      <c r="I72" s="8">
        <v>130</v>
      </c>
      <c r="J72" s="8">
        <v>4</v>
      </c>
      <c r="K72" s="8">
        <v>2502</v>
      </c>
      <c r="L72" s="8">
        <v>0</v>
      </c>
      <c r="M72" s="8">
        <v>0</v>
      </c>
    </row>
  </sheetData>
  <mergeCells count="11">
    <mergeCell ref="A44:D44"/>
    <mergeCell ref="A51:D51"/>
    <mergeCell ref="A62:D62"/>
    <mergeCell ref="A68:D68"/>
    <mergeCell ref="A70:D70"/>
    <mergeCell ref="A2:D2"/>
    <mergeCell ref="A9:D9"/>
    <mergeCell ref="A16:D16"/>
    <mergeCell ref="A26:D26"/>
    <mergeCell ref="A33:D33"/>
    <mergeCell ref="A39:D39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rejestr_wyborcow_2026_kw_1_2026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Wenc</dc:creator>
  <cp:lastModifiedBy>Ewa Wenc</cp:lastModifiedBy>
  <cp:lastPrinted>2026-04-14T07:44:59Z</cp:lastPrinted>
  <dcterms:created xsi:type="dcterms:W3CDTF">2026-04-14T07:36:52Z</dcterms:created>
  <dcterms:modified xsi:type="dcterms:W3CDTF">2026-04-14T07:45:05Z</dcterms:modified>
</cp:coreProperties>
</file>